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2021\Soutěže 2021\5-Skutilová 2021\Zimní údržba a odstraňování sněhu u ST 2020-2022\ZD\"/>
    </mc:Choice>
  </mc:AlternateContent>
  <bookViews>
    <workbookView xWindow="0" yWindow="0" windowWidth="21090" windowHeight="11760" activeTab="1"/>
  </bookViews>
  <sheets>
    <sheet name="Zadání" sheetId="3" r:id="rId1"/>
    <sheet name="Rekapitulace stavby" sheetId="1" r:id="rId2"/>
    <sheet name="2021-21 - Zimní údržba a ..." sheetId="2" r:id="rId3"/>
  </sheets>
  <definedNames>
    <definedName name="_xlnm._FilterDatabase" localSheetId="2" hidden="1">'2021-21 - Zimní údržba a ...'!$C$116:$K$193</definedName>
    <definedName name="_xlnm.Print_Titles" localSheetId="2">'2021-21 - Zimní údržba a ...'!$116:$116</definedName>
    <definedName name="_xlnm.Print_Titles" localSheetId="1">'Rekapitulace stavby'!$92:$92</definedName>
    <definedName name="_xlnm.Print_Area" localSheetId="2">'2021-21 - Zimní údržba a ...'!$C$4:$J$76,'2021-21 - Zimní údržba a ...'!$C$82:$J$100,'2021-21 - Zimní údržba a ...'!$C$106:$J$193</definedName>
    <definedName name="_xlnm.Print_Area" localSheetId="1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F111" i="2"/>
  <c r="E109" i="2"/>
  <c r="F87" i="2"/>
  <c r="E85" i="2"/>
  <c r="J22" i="2"/>
  <c r="E22" i="2"/>
  <c r="J114" i="2" s="1"/>
  <c r="J21" i="2"/>
  <c r="J19" i="2"/>
  <c r="E19" i="2"/>
  <c r="J113" i="2"/>
  <c r="J18" i="2"/>
  <c r="J16" i="2"/>
  <c r="E16" i="2"/>
  <c r="F114" i="2"/>
  <c r="J15" i="2"/>
  <c r="J13" i="2"/>
  <c r="E13" i="2"/>
  <c r="F89" i="2"/>
  <c r="J12" i="2"/>
  <c r="J10" i="2"/>
  <c r="J111" i="2" s="1"/>
  <c r="L90" i="1"/>
  <c r="AM90" i="1"/>
  <c r="AM89" i="1"/>
  <c r="L89" i="1"/>
  <c r="AM87" i="1"/>
  <c r="L87" i="1"/>
  <c r="L85" i="1"/>
  <c r="L84" i="1"/>
  <c r="BK193" i="2"/>
  <c r="BK191" i="2"/>
  <c r="BK188" i="2"/>
  <c r="BK184" i="2"/>
  <c r="BK182" i="2"/>
  <c r="BK180" i="2"/>
  <c r="BK175" i="2"/>
  <c r="J173" i="2"/>
  <c r="BK169" i="2"/>
  <c r="BK167" i="2"/>
  <c r="BK165" i="2"/>
  <c r="BK162" i="2"/>
  <c r="BK160" i="2"/>
  <c r="J156" i="2"/>
  <c r="BK152" i="2"/>
  <c r="BK146" i="2"/>
  <c r="J144" i="2"/>
  <c r="J142" i="2"/>
  <c r="BK138" i="2"/>
  <c r="J136" i="2"/>
  <c r="BK134" i="2"/>
  <c r="J132" i="2"/>
  <c r="J128" i="2"/>
  <c r="BK124" i="2"/>
  <c r="J122" i="2"/>
  <c r="J120" i="2"/>
  <c r="J193" i="2"/>
  <c r="J191" i="2"/>
  <c r="BK186" i="2"/>
  <c r="J184" i="2"/>
  <c r="J182" i="2"/>
  <c r="J180" i="2"/>
  <c r="BK177" i="2"/>
  <c r="J175" i="2"/>
  <c r="BK173" i="2"/>
  <c r="J171" i="2"/>
  <c r="J169" i="2"/>
  <c r="J167" i="2"/>
  <c r="J165" i="2"/>
  <c r="J160" i="2"/>
  <c r="J158" i="2"/>
  <c r="BK154" i="2"/>
  <c r="J152" i="2"/>
  <c r="BK150" i="2"/>
  <c r="J148" i="2"/>
  <c r="BK144" i="2"/>
  <c r="J140" i="2"/>
  <c r="J138" i="2"/>
  <c r="BK136" i="2"/>
  <c r="J134" i="2"/>
  <c r="BK132" i="2"/>
  <c r="BK130" i="2"/>
  <c r="BK126" i="2"/>
  <c r="J124" i="2"/>
  <c r="BK120" i="2"/>
  <c r="J188" i="2"/>
  <c r="J186" i="2"/>
  <c r="J177" i="2"/>
  <c r="BK171" i="2"/>
  <c r="J162" i="2"/>
  <c r="BK158" i="2"/>
  <c r="BK156" i="2"/>
  <c r="J154" i="2"/>
  <c r="J150" i="2"/>
  <c r="BK148" i="2"/>
  <c r="J146" i="2"/>
  <c r="BK142" i="2"/>
  <c r="BK140" i="2"/>
  <c r="J130" i="2"/>
  <c r="BK128" i="2"/>
  <c r="J126" i="2"/>
  <c r="BK122" i="2"/>
  <c r="AS94" i="1"/>
  <c r="P119" i="2" l="1"/>
  <c r="P118" i="2"/>
  <c r="T119" i="2"/>
  <c r="T118" i="2"/>
  <c r="R164" i="2"/>
  <c r="BK119" i="2"/>
  <c r="J119" i="2"/>
  <c r="J96" i="2"/>
  <c r="R119" i="2"/>
  <c r="R118" i="2"/>
  <c r="BK164" i="2"/>
  <c r="J164" i="2"/>
  <c r="J97" i="2" s="1"/>
  <c r="P164" i="2"/>
  <c r="T164" i="2"/>
  <c r="BK190" i="2"/>
  <c r="J190" i="2" s="1"/>
  <c r="J99" i="2" s="1"/>
  <c r="P190" i="2"/>
  <c r="P179" i="2"/>
  <c r="R190" i="2"/>
  <c r="R179" i="2"/>
  <c r="T190" i="2"/>
  <c r="T179" i="2"/>
  <c r="J87" i="2"/>
  <c r="J89" i="2"/>
  <c r="F113" i="2"/>
  <c r="F90" i="2"/>
  <c r="BE120" i="2"/>
  <c r="BE122" i="2"/>
  <c r="BE124" i="2"/>
  <c r="BE126" i="2"/>
  <c r="BE130" i="2"/>
  <c r="BE138" i="2"/>
  <c r="BE146" i="2"/>
  <c r="BE150" i="2"/>
  <c r="BE152" i="2"/>
  <c r="BE154" i="2"/>
  <c r="BE156" i="2"/>
  <c r="BE162" i="2"/>
  <c r="BE177" i="2"/>
  <c r="BE180" i="2"/>
  <c r="BE128" i="2"/>
  <c r="BE134" i="2"/>
  <c r="BE136" i="2"/>
  <c r="BE142" i="2"/>
  <c r="BE148" i="2"/>
  <c r="BE158" i="2"/>
  <c r="BE165" i="2"/>
  <c r="BE169" i="2"/>
  <c r="BE175" i="2"/>
  <c r="BE182" i="2"/>
  <c r="BE184" i="2"/>
  <c r="BE188" i="2"/>
  <c r="BE193" i="2"/>
  <c r="BK179" i="2"/>
  <c r="J179" i="2" s="1"/>
  <c r="J98" i="2" s="1"/>
  <c r="J90" i="2"/>
  <c r="BE132" i="2"/>
  <c r="BE140" i="2"/>
  <c r="BE144" i="2"/>
  <c r="BE160" i="2"/>
  <c r="BE167" i="2"/>
  <c r="BE171" i="2"/>
  <c r="BE173" i="2"/>
  <c r="BE186" i="2"/>
  <c r="BE191" i="2"/>
  <c r="F33" i="2"/>
  <c r="BB95" i="1" s="1"/>
  <c r="BB94" i="1" s="1"/>
  <c r="W31" i="1" s="1"/>
  <c r="F34" i="2"/>
  <c r="BC95" i="1" s="1"/>
  <c r="BC94" i="1" s="1"/>
  <c r="AY94" i="1" s="1"/>
  <c r="F32" i="2"/>
  <c r="BA95" i="1" s="1"/>
  <c r="BA94" i="1" s="1"/>
  <c r="AW94" i="1" s="1"/>
  <c r="AK30" i="1" s="1"/>
  <c r="J32" i="2"/>
  <c r="AW95" i="1" s="1"/>
  <c r="F35" i="2"/>
  <c r="BD95" i="1" s="1"/>
  <c r="BD94" i="1" s="1"/>
  <c r="W33" i="1" s="1"/>
  <c r="R117" i="2" l="1"/>
  <c r="P117" i="2"/>
  <c r="AU95" i="1"/>
  <c r="T117" i="2"/>
  <c r="BK118" i="2"/>
  <c r="J118" i="2"/>
  <c r="J95" i="2"/>
  <c r="AU94" i="1"/>
  <c r="W32" i="1"/>
  <c r="W30" i="1"/>
  <c r="AX94" i="1"/>
  <c r="J31" i="2"/>
  <c r="AV95" i="1" s="1"/>
  <c r="AT95" i="1" s="1"/>
  <c r="F31" i="2"/>
  <c r="AZ95" i="1"/>
  <c r="AZ94" i="1" s="1"/>
  <c r="AV94" i="1" s="1"/>
  <c r="AK29" i="1" s="1"/>
  <c r="BK117" i="2" l="1"/>
  <c r="J117" i="2"/>
  <c r="J28" i="2" s="1"/>
  <c r="AG95" i="1" s="1"/>
  <c r="AG94" i="1" s="1"/>
  <c r="AK26" i="1" s="1"/>
  <c r="AK35" i="1" s="1"/>
  <c r="AT94" i="1"/>
  <c r="W29" i="1"/>
  <c r="AN95" i="1" l="1"/>
  <c r="J37" i="2"/>
  <c r="J94" i="2"/>
  <c r="AN94" i="1"/>
</calcChain>
</file>

<file path=xl/sharedStrings.xml><?xml version="1.0" encoding="utf-8"?>
<sst xmlns="http://schemas.openxmlformats.org/spreadsheetml/2006/main" count="937" uniqueCount="315">
  <si>
    <t>Export Komplet</t>
  </si>
  <si>
    <t/>
  </si>
  <si>
    <t>2.0</t>
  </si>
  <si>
    <t>ZAMOK</t>
  </si>
  <si>
    <t>False</t>
  </si>
  <si>
    <t>{4cb2339a-0660-4f19-9aaa-9fe5cf4c051e}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</si>
  <si>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</si>
  <si>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</si>
  <si>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</si>
  <si>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</si>
  <si>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</si>
  <si>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</si>
  <si>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</si>
  <si>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</si>
  <si>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2021-21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</si>
  <si>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</si>
  <si>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</si>
  <si>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Zimní údržba a odstranění sněhu u ST 2020-2022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</si>
  <si>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</si>
  <si>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</si>
  <si>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</si>
  <si>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</si>
  <si>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</si>
  <si>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</si>
  <si>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</si>
  <si>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</si>
  <si>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</si>
  <si>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</si>
  <si>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</si>
  <si>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</si>
  <si>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</si>
  <si>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</si>
  <si>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</si>
  <si>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</si>
  <si>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</si>
  <si>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</si>
  <si>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</si>
  <si>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</si>
  <si>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</si>
  <si>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</si>
  <si>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</si>
  <si>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</si>
  <si>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</si>
  <si>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</si>
  <si>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</si>
  <si>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</si>
  <si>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</si>
  <si>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</si>
  <si>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</si>
  <si>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</si>
  <si>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</si>
  <si>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</si>
  <si>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</si>
  <si>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</si>
  <si>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</si>
  <si>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</si>
  <si>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</si>
  <si>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</si>
  <si>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</si>
  <si>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</si>
  <si>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</si>
  <si>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</si>
  <si>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</si>
  <si>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</si>
  <si>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</si>
  <si>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</si>
  <si>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</si>
  <si>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</si>
  <si>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</si>
  <si>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</si>
  <si>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</si>
  <si>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</si>
  <si>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</si>
  <si>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</si>
  <si>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</si>
  <si>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</si>
  <si>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</si>
  <si>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</si>
  <si>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</si>
  <si>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</si>
  <si>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</si>
  <si>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</si>
  <si>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</si>
  <si>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</si>
  <si>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</si>
  <si>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</si>
  <si>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</si>
  <si>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</si>
  <si>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</si>
  <si>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VRN - Vedlejší rozpočtové náklady</t>
  </si>
  <si>
    <t xml:space="preserve">    N01 - Nepojmenovaný díl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</si>
  <si>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</si>
  <si>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</si>
  <si>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</si>
  <si>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</si>
  <si>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</si>
  <si>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</si>
  <si>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</si>
  <si>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</si>
  <si>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</si>
  <si>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</si>
  <si>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</si>
  <si>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</si>
  <si>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</si>
  <si>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</si>
  <si>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</si>
  <si>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</si>
  <si>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</si>
  <si>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</si>
  <si>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</si>
  <si>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5903005010</t>
  </si>
  <si>
    <t>Příprava výhybky jednoduché na provoz v zimě s jedním závěrem 1:5,7 až 1:12; 14° až 4,5°</t>
  </si>
  <si>
    <t>kus</t>
  </si>
  <si>
    <t>4</t>
  </si>
  <si>
    <t>1388978901</t>
  </si>
  <si>
    <t>PP</t>
  </si>
  <si>
    <t>Příprava výhybky jednoduché na provoz v zimě s jedním závěrem 1:5,7 až 1:12; 14° až 4,5°. Poznámka: 1. V cenách jsou započteny náklady na odstranění nánosu, nečistot, čištění žlábků a odvodňovacích systémů, žlabů u závěrů a ve výměnové části, rozprostření výzisku na terén nebo naložení na dopravní prostředek.</t>
  </si>
  <si>
    <t>5903005020</t>
  </si>
  <si>
    <t>Příprava výhybky jednoduché na provoz v zimě s více závěry 1:7,5 až 1:11; 14° až 5°</t>
  </si>
  <si>
    <t>-1908004424</t>
  </si>
  <si>
    <t>Příprava výhybky jednoduché na provoz v zimě s více závěry 1:7,5 až 1:11; 14° až 5°. Poznámka: 1. V cenách jsou započteny náklady na odstranění nánosu, nečistot, čištění žlábků a odvodňovacích systémů, žlabů u závěrů a ve výměnové části, rozprostření výzisku na terén nebo naložení na dopravní prostředek.</t>
  </si>
  <si>
    <t>3</t>
  </si>
  <si>
    <t>5903005030</t>
  </si>
  <si>
    <t>Příprava výhybky jednoduché na provoz v zimě s více závěry 1:12 až 1:18,5; 4,5°až 3°</t>
  </si>
  <si>
    <t>-145192592</t>
  </si>
  <si>
    <t>Příprava výhybky jednoduché na provoz v zimě s více závěry 1:12 až 1:18,5; 4,5°až 3°. Poznámka: 1. V cenách jsou započteny náklady na odstranění nánosu, nečistot, čištění žlábků a odvodňovacích systémů, žlabů u závěrů a ve výměnové části, rozprostření výzisku na terén nebo naložení na dopravní prostředek.</t>
  </si>
  <si>
    <t>5903005040</t>
  </si>
  <si>
    <t>Příprava výhybky jednoduché na provoz v zimě s více závěry a PHS 1:7,5 až 1:9; 14° až 5°</t>
  </si>
  <si>
    <t>1005964299</t>
  </si>
  <si>
    <t>Příprava výhybky jednoduché na provoz v zimě s více závěry a PHS 1:7,5 až 1:9; 14° až 5°. Poznámka: 1. V cenách jsou započteny náklady na odstranění nánosu, nečistot, čištění žlábků a odvodňovacích systémů, žlabů u závěrů a ve výměnové části, rozprostření výzisku na terén nebo naložení na dopravní prostředek.</t>
  </si>
  <si>
    <t>5903007010</t>
  </si>
  <si>
    <t>Příprava výhybky křižovatkové na provoz v zimě celé</t>
  </si>
  <si>
    <t>-2110796547</t>
  </si>
  <si>
    <t>Příprava výhybky křižovatkové na provoz v zimě celé. Poznámka: 1. V cenách jsou započteny náklady na odstranění nánosu, nečistot, čištění žlábků a odvodňovacích systémů, žlabů u závěrů a ve výměnové části, rozprostření výzisku na terén nebo naložení na dopravní prostředek.2. V cenách nejsou obsaženy náklady na dopravu a skládkovné.</t>
  </si>
  <si>
    <t>6</t>
  </si>
  <si>
    <t>5903007030</t>
  </si>
  <si>
    <t>Příprava výhybky křižovatkové na provoz v zimě celé s PHS</t>
  </si>
  <si>
    <t>773736261</t>
  </si>
  <si>
    <t>Příprava výhybky křižovatkové na provoz v zimě celé s PHS. Poznámka: 1. V cenách jsou započteny náklady na odstranění nánosu, nečistot, čištění žlábků a odvodňovacích systémů, žlabů u závěrů a ve výměnové části, rozprostření výzisku na terén nebo naložení na dopravní prostředek.2. V cenách nejsou obsaženy náklady na dopravu a skládkovné.</t>
  </si>
  <si>
    <t>7</t>
  </si>
  <si>
    <t>5903010010</t>
  </si>
  <si>
    <t>Uložení posypového materiálu na místo potřeby</t>
  </si>
  <si>
    <t>m3</t>
  </si>
  <si>
    <t>1171224784</t>
  </si>
  <si>
    <t>Uložení posypového materiálu na místo potřeby. Poznámka: 1. V ceně jsou započteny náklady na naložení posypu na dopravní prostředek, manipulaci a uložení na místo podle požadavku objednatele. 2. V ceně nejsou obsaženy náklady na dodávku materiálu a dopravu.</t>
  </si>
  <si>
    <t>8</t>
  </si>
  <si>
    <t>5903015010</t>
  </si>
  <si>
    <t>Protisněhové zábrany zásněžky montáž</t>
  </si>
  <si>
    <t>266586359</t>
  </si>
  <si>
    <t>Protisněhové zábrany zásněžky montáž. Poznámka: 1. V cenách jsou započteny náklady na roznesení, montáž, ukotvení nebo demontáž rozebrání, snesení a naložení na dopravní prostředek a uložení.</t>
  </si>
  <si>
    <t>9</t>
  </si>
  <si>
    <t>5903015020</t>
  </si>
  <si>
    <t>Protisněhové zábrany zásněžky demontáž</t>
  </si>
  <si>
    <t>-1542053707</t>
  </si>
  <si>
    <t>Protisněhové zábrany zásněžky demontáž. Poznámka: 1. V cenách jsou započteny náklady na roznesení, montáž, ukotvení nebo demontáž rozebrání, snesení a naložení na dopravní prostředek a uložení.</t>
  </si>
  <si>
    <t>10</t>
  </si>
  <si>
    <t>5903015030</t>
  </si>
  <si>
    <t>Protisněhové zábrany ploty montáž</t>
  </si>
  <si>
    <t>m</t>
  </si>
  <si>
    <t>-1816503600</t>
  </si>
  <si>
    <t>Protisněhové zábrany ploty montáž. Poznámka: 1. V cenách jsou započteny náklady na roznesení, montáž, ukotvení nebo demontáž rozebrání, snesení a naložení na dopravní prostředek a uložení.</t>
  </si>
  <si>
    <t>11</t>
  </si>
  <si>
    <t>5903015040</t>
  </si>
  <si>
    <t>Protisněhové zábrany ploty demontáž</t>
  </si>
  <si>
    <t>-1723089655</t>
  </si>
  <si>
    <t>Protisněhové zábrany ploty demontáž. Poznámka: 1. V cenách jsou započteny náklady na roznesení, montáž, ukotvení nebo demontáž rozebrání, snesení a naložení na dopravní prostředek a uložení.</t>
  </si>
  <si>
    <t>12</t>
  </si>
  <si>
    <t>5903020010</t>
  </si>
  <si>
    <t>Odstranění sněhu a ledu z nástupišť a komunikací ručně</t>
  </si>
  <si>
    <t>hod</t>
  </si>
  <si>
    <t>-50965214</t>
  </si>
  <si>
    <t>Odstranění sněhu a ledu z nástupišť a komunikací ručně. Poznámka: 1. V cenách jsou započteny náklady na práce v zimních podmínkách, manipulaci, naložení sněhu na dopravní prostředek a uložení na úložišti.</t>
  </si>
  <si>
    <t>13</t>
  </si>
  <si>
    <t>5903020020</t>
  </si>
  <si>
    <t>Odstranění sněhu a ledu z kolejí ručně</t>
  </si>
  <si>
    <t>827572014</t>
  </si>
  <si>
    <t>Odstranění sněhu a ledu z kolejí ručně. Poznámka: 1. V cenách jsou započteny náklady na práce v zimních podmínkách, manipulaci, naložení sněhu na dopravní prostředek a uložení na úložišti.</t>
  </si>
  <si>
    <t>14</t>
  </si>
  <si>
    <t>5903020030</t>
  </si>
  <si>
    <t>Odstranění sněhu a ledu z kolejí hnacím vozidlem s pluhem</t>
  </si>
  <si>
    <t>1917767542</t>
  </si>
  <si>
    <t>Odstranění sněhu a ledu z kolejí hnacím vozidlem s pluhem. Poznámka: 1. V cenách jsou započteny náklady na práce v zimních podmínkách, manipulaci, naložení sněhu na dopravní prostředek a uložení na úložišti.</t>
  </si>
  <si>
    <t>5903020110</t>
  </si>
  <si>
    <t>Odstranění sněhu a ledu z výhybek ručně</t>
  </si>
  <si>
    <t>-1018409071</t>
  </si>
  <si>
    <t>Odstranění sněhu a ledu z výhybek ručně. Poznámka: 1. V cenách jsou započteny náklady na práce v zimních podmínkách, manipulaci, naložení sněhu na dopravní prostředek a uložení na úložišti.</t>
  </si>
  <si>
    <t>16</t>
  </si>
  <si>
    <t>5903025010</t>
  </si>
  <si>
    <t>Odstranění posypu nástupišť ručně smetením</t>
  </si>
  <si>
    <t>m2</t>
  </si>
  <si>
    <t>1685193022</t>
  </si>
  <si>
    <t>Odstranění posypu nástupišť ručně smetením. Poznámka: 1. V cenách jsou započteny náklady na naložení na dopravní prostředek a uložení na úložiši.</t>
  </si>
  <si>
    <t>17</t>
  </si>
  <si>
    <t>5903030010</t>
  </si>
  <si>
    <t>Oprava vymrzlé konstrukce přejezdu snížením podsypu</t>
  </si>
  <si>
    <t>358666013</t>
  </si>
  <si>
    <t>Oprava vymrzlé konstrukce přejezdu snížením podsypu. Poznámka: 1. V cenách jsou započteny náklady na naložení na dopravní prostředek a uložení na úložiši.</t>
  </si>
  <si>
    <t>18</t>
  </si>
  <si>
    <t>5903030020</t>
  </si>
  <si>
    <t>Oprava vymrzlé konstrukce přejezdu vyrovnáním podsypu</t>
  </si>
  <si>
    <t>1964525981</t>
  </si>
  <si>
    <t>Oprava vymrzlé konstrukce přejezdu vyrovnáním podsypu. Poznámka: 1. V cenách jsou započteny náklady na naložení na dopravní prostředek a uložení na úložiši.</t>
  </si>
  <si>
    <t>19</t>
  </si>
  <si>
    <t>5903030030</t>
  </si>
  <si>
    <t>Oprava vymrzlé konstrukce koleje nebo výhybky vložení podložek</t>
  </si>
  <si>
    <t>1527636915</t>
  </si>
  <si>
    <t>Oprava vymrzlé konstrukce koleje nebo výhybky vložení podložek. Poznámka: 1. V cenách jsou započteny náklady na naložení na dopravní prostředek a uložení na úložiši.</t>
  </si>
  <si>
    <t>20</t>
  </si>
  <si>
    <t>5903030040</t>
  </si>
  <si>
    <t>Oprava vymrzlé konstrukce koleje nebo výhybky vyjmutí podložek</t>
  </si>
  <si>
    <t>-1774948125</t>
  </si>
  <si>
    <t>Oprava vymrzlé konstrukce koleje nebo výhybky vyjmutí podložek. Poznámka: 1. V cenách jsou započteny náklady na naložení na dopravní prostředek a uložení na úložiši.</t>
  </si>
  <si>
    <t>M</t>
  </si>
  <si>
    <t>5955101025</t>
  </si>
  <si>
    <t>Kamenivo drcené drť frakce 4/8</t>
  </si>
  <si>
    <t>t</t>
  </si>
  <si>
    <t>-1828527499</t>
  </si>
  <si>
    <t>22</t>
  </si>
  <si>
    <t>p.c.1</t>
  </si>
  <si>
    <t>Přírodní drcené kamenivo frakce 2/4</t>
  </si>
  <si>
    <t>-290617267</t>
  </si>
  <si>
    <t>OST</t>
  </si>
  <si>
    <t>Ostatní</t>
  </si>
  <si>
    <t>23</t>
  </si>
  <si>
    <t>9902100100</t>
  </si>
  <si>
    <t>Doprava dodávek zhotovitele, dodávek objednatele nebo výzisku mechanizací přes 3,5 t sypanin  do 10 km</t>
  </si>
  <si>
    <t>512</t>
  </si>
  <si>
    <t>-983434741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</si>
  <si>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</si>
  <si>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24</t>
  </si>
  <si>
    <t>9902100200</t>
  </si>
  <si>
    <t>Doprava dodávek zhotovitele, dodávek objednatele nebo výzisku mechanizací přes 3,5 t sypanin  do 20 km</t>
  </si>
  <si>
    <t>870966641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</si>
  <si>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</si>
  <si>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25</t>
  </si>
  <si>
    <t>9902100300</t>
  </si>
  <si>
    <t>Doprava dodávek zhotovitele, dodávek objednatele nebo výzisku mechanizací přes 3,5 t sypanin  do 30 km</t>
  </si>
  <si>
    <t>-1358100822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</si>
  <si>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</si>
  <si>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26</t>
  </si>
  <si>
    <t>9902100400</t>
  </si>
  <si>
    <t>Doprava obousměrná (např. dodávek z vlastních zásob zhotovitele nebo objednatele nebo výzisku) mechanizací o nosnosti přes 3,5 t sypanin (kameniva, písku, suti, dlažebních kostek, atd.) do 40 km</t>
  </si>
  <si>
    <t>1392702733</t>
  </si>
  <si>
    <t>Doprava obousměrná (např. dodávek z vlastních zásob zhotovitele nebo objednatele nebo výzisku) mechanizací o nosnosti přes 3,5 t sypanin (kameniva, písku, suti, dlažebních kostek, atd.)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</si>
  <si>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27</t>
  </si>
  <si>
    <t>9902100500</t>
  </si>
  <si>
    <t>Doprava obousměrná (např. dodávek z vlastních zásob zhotovitele nebo objednatele nebo výzisku) mechanizací o nosnosti přes 3,5 t sypanin (kameniva, písku, suti, dlažebních kostek, atd.) do 60 km</t>
  </si>
  <si>
    <t>-591875165</t>
  </si>
  <si>
    <t>Doprava obousměrná (např. dodávek z vlastních zásob zhotovitele nebo objednatele nebo výzisku) mechanizací o nosnosti přes 3,5 t sypanin (kameniva, písku, suti, dlažebních kostek,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</si>
  <si>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28</t>
  </si>
  <si>
    <t>9902100600</t>
  </si>
  <si>
    <t>Doprava obousměrná (např. dodávek z vlastních zásob zhotovitele nebo objednatele nebo výzisku) mechanizací o nosnosti přes 3,5 t sypanin (kameniva, písku, suti, dlažebních kostek, atd.) do 80 km</t>
  </si>
  <si>
    <t>-1424844189</t>
  </si>
  <si>
    <t>Doprava obousměrná (např. dodávek z vlastních zásob zhotovitele nebo objednatele nebo výzisku) mechanizací o nosnosti přes 3,5 t sypanin (kameniva, písku, suti, dlažebních kostek, atd.) do 80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</si>
  <si>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29</t>
  </si>
  <si>
    <t>9902100700</t>
  </si>
  <si>
    <t>Doprava obousměrná (např. dodávek z vlastních zásob zhotovitele nebo objednatele nebo výzisku) mechanizací o nosnosti přes 3,5 t sypanin (kameniva, písku, suti, dlažebních kostek, atd.) do 100 km</t>
  </si>
  <si>
    <t>1484935200</t>
  </si>
  <si>
    <t>Doprava obousměrná (např. dodávek z vlastních zásob zhotovitele nebo objednatele nebo výzisku) mechanizací o nosnosti přes 3,5 t sypanin (kameniva, písku, suti, dlažebních kostek, atd.)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</si>
  <si>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VRN</t>
  </si>
  <si>
    <t>Vedlejší rozpočtové náklady</t>
  </si>
  <si>
    <t>30</t>
  </si>
  <si>
    <t>p.c.10</t>
  </si>
  <si>
    <t>Mechanizační stroj - Bobek</t>
  </si>
  <si>
    <t>-278424695</t>
  </si>
  <si>
    <t>31</t>
  </si>
  <si>
    <t>p.c.3</t>
  </si>
  <si>
    <t>nákladní automobil kontejner/sklopka</t>
  </si>
  <si>
    <t>km</t>
  </si>
  <si>
    <t>1808609114</t>
  </si>
  <si>
    <t>nákladní automobil kontejner-sklopka</t>
  </si>
  <si>
    <t>32</t>
  </si>
  <si>
    <t>p.c.4</t>
  </si>
  <si>
    <t>mini bagr</t>
  </si>
  <si>
    <t>293757984</t>
  </si>
  <si>
    <t>Pásový bagr</t>
  </si>
  <si>
    <t>33</t>
  </si>
  <si>
    <t>p.c.8</t>
  </si>
  <si>
    <t>Vysokozdvižný vozík</t>
  </si>
  <si>
    <t>-1686103110</t>
  </si>
  <si>
    <t>34</t>
  </si>
  <si>
    <t>p.c.9</t>
  </si>
  <si>
    <t>Dvoucestné vozidlo</t>
  </si>
  <si>
    <t>1333737616</t>
  </si>
  <si>
    <t>N01</t>
  </si>
  <si>
    <t>Nepojmenovaný díl</t>
  </si>
  <si>
    <t>35</t>
  </si>
  <si>
    <t>p.c.11</t>
  </si>
  <si>
    <t>Podvalník nakládka-vykládka mechanizace</t>
  </si>
  <si>
    <t>1341540413</t>
  </si>
  <si>
    <t>36</t>
  </si>
  <si>
    <t>p.c.14</t>
  </si>
  <si>
    <t>Podvalník-přeprava mechanizace</t>
  </si>
  <si>
    <t>-942423879</t>
  </si>
  <si>
    <t>AKCE</t>
  </si>
  <si>
    <t>Trať :</t>
  </si>
  <si>
    <t>obvod ST Jihlava</t>
  </si>
  <si>
    <t>Mezistaniční úsek</t>
  </si>
  <si>
    <t>Dle požadavků zástupců ST Jihlava</t>
  </si>
  <si>
    <t>Kilometrická poloha</t>
  </si>
  <si>
    <t>Železniční svršek</t>
  </si>
  <si>
    <t>S49, R65, UIC60, T, A.</t>
  </si>
  <si>
    <t>Popis zakázky :</t>
  </si>
  <si>
    <t>Navrženo provést :</t>
  </si>
  <si>
    <t>Dle potřeb ST provést práce uvedené ve VV</t>
  </si>
  <si>
    <t>Projektová</t>
  </si>
  <si>
    <t>dokumentace</t>
  </si>
  <si>
    <t>Dodávka materiálu</t>
  </si>
  <si>
    <t>Materiál nový dle potřeb ST</t>
  </si>
  <si>
    <t>dodá zhotovitel</t>
  </si>
  <si>
    <t>dodá objednatel</t>
  </si>
  <si>
    <t>---</t>
  </si>
  <si>
    <t>Zimní údržba a odstraňování sněhu u ST 2020 - 2022</t>
  </si>
  <si>
    <t>pražce dřevěné, betonové, ocelové, Y</t>
  </si>
  <si>
    <t>Zimní údržba a odstraňování sněhu u ST 2020 - 2021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</si>
</sst>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4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sz val="8"/>
      <name val="MS Sans Serif"/>
      <charset val="1"/>
    </font>
    <font>
      <sz val="8"/>
      <name val="Arial CE"/>
      <family val="2"/>
      <charset val="238"/>
    </font>
    <font>
      <b/>
      <sz val="10"/>
      <name val="Arial Black"/>
      <family val="2"/>
      <charset val="238"/>
    </font>
    <font>
      <b/>
      <sz val="8"/>
      <color rgb="FFFF0000"/>
      <name val="MS Sans Serif"/>
      <family val="2"/>
      <charset val="238"/>
    </font>
    <font>
      <sz val="8"/>
      <name val="MS Sans Serif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i/>
      <sz val="8"/>
      <color indexed="12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4" fillId="0" borderId="0" applyNumberFormat="0" applyFill="0" applyBorder="0" applyAlignment="0" applyProtection="0"/>
    <xf numFmtId="0" fontId="35" fillId="0" borderId="0" applyAlignment="0">
      <alignment vertical="top" wrapText="1"/>
      <protection locked="0"/>
    </xf>
  </cellStyleXfs>
  <cellXfs count="32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35" fillId="0" borderId="0" xfId="2" applyAlignment="1" applyProtection="1"/>
    <xf numFmtId="0" fontId="36" fillId="0" borderId="0" xfId="2" applyFont="1" applyAlignment="1" applyProtection="1"/>
    <xf numFmtId="0" fontId="35" fillId="0" borderId="0" xfId="2" applyBorder="1" applyAlignment="1" applyProtection="1"/>
    <xf numFmtId="0" fontId="0" fillId="0" borderId="0" xfId="0" applyAlignment="1" applyProtection="1">
      <alignment vertical="top"/>
      <protection locked="0"/>
    </xf>
    <xf numFmtId="0" fontId="37" fillId="5" borderId="0" xfId="2" applyFont="1" applyFill="1" applyAlignment="1" applyProtection="1"/>
    <xf numFmtId="0" fontId="38" fillId="5" borderId="0" xfId="2" applyFont="1" applyFill="1" applyAlignment="1" applyProtection="1"/>
    <xf numFmtId="0" fontId="35" fillId="5" borderId="0" xfId="2" applyFill="1" applyAlignment="1" applyProtection="1"/>
    <xf numFmtId="0" fontId="35" fillId="5" borderId="0" xfId="2" applyFill="1" applyBorder="1" applyAlignment="1" applyProtection="1"/>
    <xf numFmtId="0" fontId="35" fillId="0" borderId="23" xfId="2" applyBorder="1" applyAlignment="1" applyProtection="1"/>
    <xf numFmtId="0" fontId="35" fillId="0" borderId="24" xfId="2" applyBorder="1" applyAlignment="1" applyProtection="1"/>
    <xf numFmtId="0" fontId="35" fillId="0" borderId="25" xfId="2" applyBorder="1" applyAlignment="1" applyProtection="1"/>
    <xf numFmtId="0" fontId="39" fillId="0" borderId="24" xfId="2" applyFont="1" applyBorder="1" applyAlignment="1" applyProtection="1"/>
    <xf numFmtId="0" fontId="35" fillId="0" borderId="26" xfId="2" applyBorder="1" applyAlignment="1" applyProtection="1"/>
    <xf numFmtId="0" fontId="35" fillId="0" borderId="27" xfId="2" applyBorder="1" applyAlignment="1" applyProtection="1"/>
    <xf numFmtId="0" fontId="35" fillId="0" borderId="28" xfId="2" applyBorder="1" applyAlignment="1" applyProtection="1"/>
    <xf numFmtId="0" fontId="35" fillId="0" borderId="29" xfId="2" applyBorder="1" applyAlignment="1" applyProtection="1"/>
    <xf numFmtId="0" fontId="35" fillId="0" borderId="30" xfId="2" applyBorder="1" applyAlignment="1" applyProtection="1"/>
    <xf numFmtId="0" fontId="35" fillId="0" borderId="31" xfId="2" applyBorder="1" applyAlignment="1" applyProtection="1"/>
    <xf numFmtId="0" fontId="35" fillId="0" borderId="32" xfId="2" applyBorder="1" applyAlignment="1" applyProtection="1">
      <alignment horizontal="right"/>
    </xf>
    <xf numFmtId="0" fontId="35" fillId="6" borderId="0" xfId="2" applyFill="1" applyBorder="1" applyAlignment="1" applyProtection="1"/>
    <xf numFmtId="0" fontId="35" fillId="6" borderId="33" xfId="2" applyFill="1" applyBorder="1" applyAlignment="1" applyProtection="1"/>
    <xf numFmtId="0" fontId="35" fillId="6" borderId="34" xfId="2" applyFill="1" applyBorder="1" applyAlignment="1" applyProtection="1"/>
    <xf numFmtId="0" fontId="35" fillId="0" borderId="35" xfId="2" applyBorder="1" applyAlignment="1" applyProtection="1"/>
    <xf numFmtId="0" fontId="35" fillId="0" borderId="33" xfId="2" applyBorder="1" applyAlignment="1" applyProtection="1"/>
    <xf numFmtId="0" fontId="35" fillId="0" borderId="36" xfId="2" applyBorder="1" applyAlignment="1" applyProtection="1"/>
    <xf numFmtId="0" fontId="35" fillId="0" borderId="34" xfId="2" applyBorder="1" applyAlignment="1" applyProtection="1"/>
    <xf numFmtId="0" fontId="35" fillId="0" borderId="32" xfId="2" applyBorder="1" applyAlignment="1" applyProtection="1"/>
    <xf numFmtId="0" fontId="39" fillId="0" borderId="0" xfId="2" applyFont="1" applyBorder="1" applyAlignment="1" applyProtection="1"/>
    <xf numFmtId="0" fontId="40" fillId="0" borderId="37" xfId="2" applyFont="1" applyBorder="1" applyAlignment="1" applyProtection="1"/>
    <xf numFmtId="0" fontId="35" fillId="0" borderId="38" xfId="2" applyBorder="1" applyAlignment="1" applyProtection="1"/>
    <xf numFmtId="0" fontId="35" fillId="0" borderId="39" xfId="2" applyBorder="1" applyAlignment="1" applyProtection="1">
      <alignment vertical="center"/>
    </xf>
    <xf numFmtId="0" fontId="35" fillId="0" borderId="40" xfId="2" applyBorder="1" applyAlignment="1" applyProtection="1"/>
    <xf numFmtId="0" fontId="35" fillId="0" borderId="41" xfId="2" applyBorder="1" applyAlignment="1" applyProtection="1"/>
    <xf numFmtId="0" fontId="40" fillId="0" borderId="0" xfId="2" applyFont="1" applyBorder="1" applyAlignment="1" applyProtection="1"/>
    <xf numFmtId="0" fontId="35" fillId="0" borderId="0" xfId="2" applyBorder="1" applyAlignment="1" applyProtection="1">
      <alignment vertical="top" wrapText="1"/>
    </xf>
    <xf numFmtId="0" fontId="35" fillId="0" borderId="30" xfId="2" applyBorder="1" applyAlignment="1" applyProtection="1">
      <alignment vertical="top" wrapText="1"/>
    </xf>
    <xf numFmtId="0" fontId="35" fillId="0" borderId="37" xfId="2" applyBorder="1" applyAlignment="1" applyProtection="1">
      <alignment vertical="top" wrapText="1"/>
    </xf>
    <xf numFmtId="0" fontId="35" fillId="0" borderId="28" xfId="2" applyBorder="1" applyAlignment="1" applyProtection="1">
      <alignment vertical="top" wrapText="1"/>
    </xf>
    <xf numFmtId="0" fontId="35" fillId="0" borderId="38" xfId="2" applyBorder="1" applyAlignment="1" applyProtection="1">
      <alignment vertical="top" wrapText="1"/>
    </xf>
    <xf numFmtId="0" fontId="35" fillId="0" borderId="0" xfId="2" applyBorder="1" applyAlignment="1" applyProtection="1">
      <alignment horizontal="left"/>
    </xf>
    <xf numFmtId="0" fontId="35" fillId="0" borderId="0" xfId="2" applyBorder="1" applyAlignment="1" applyProtection="1">
      <alignment wrapText="1"/>
    </xf>
    <xf numFmtId="0" fontId="35" fillId="0" borderId="30" xfId="2" applyBorder="1" applyAlignment="1" applyProtection="1">
      <alignment wrapText="1"/>
    </xf>
    <xf numFmtId="0" fontId="41" fillId="0" borderId="31" xfId="2" applyFont="1" applyBorder="1" applyAlignment="1" applyProtection="1"/>
    <xf numFmtId="0" fontId="42" fillId="0" borderId="0" xfId="2" applyFont="1" applyBorder="1" applyAlignment="1" applyProtection="1"/>
    <xf numFmtId="0" fontId="40" fillId="0" borderId="44" xfId="2" applyFont="1" applyBorder="1" applyAlignment="1" applyProtection="1"/>
    <xf numFmtId="0" fontId="35" fillId="0" borderId="45" xfId="2" applyBorder="1" applyAlignment="1" applyProtection="1"/>
    <xf numFmtId="0" fontId="35" fillId="0" borderId="46" xfId="2" applyBorder="1" applyAlignment="1" applyProtection="1"/>
    <xf numFmtId="0" fontId="35" fillId="0" borderId="47" xfId="2" applyBorder="1" applyAlignment="1" applyProtection="1"/>
    <xf numFmtId="0" fontId="35" fillId="0" borderId="48" xfId="2" applyBorder="1" applyAlignment="1" applyProtection="1"/>
    <xf numFmtId="0" fontId="41" fillId="0" borderId="0" xfId="2" applyFont="1" applyBorder="1" applyAlignment="1" applyProtection="1"/>
    <xf numFmtId="0" fontId="40" fillId="0" borderId="31" xfId="2" applyFont="1" applyBorder="1" applyAlignment="1" applyProtection="1"/>
    <xf numFmtId="0" fontId="35" fillId="0" borderId="44" xfId="2" applyBorder="1" applyAlignment="1" applyProtection="1"/>
    <xf numFmtId="0" fontId="43" fillId="0" borderId="44" xfId="2" applyFont="1" applyBorder="1" applyAlignment="1">
      <alignment horizontal="left"/>
      <protection locked="0"/>
    </xf>
    <xf numFmtId="0" fontId="40" fillId="0" borderId="30" xfId="2" applyFont="1" applyBorder="1" applyAlignment="1" applyProtection="1">
      <alignment horizontal="right"/>
    </xf>
    <xf numFmtId="0" fontId="39" fillId="0" borderId="31" xfId="2" applyFont="1" applyBorder="1" applyAlignment="1" applyProtection="1"/>
    <xf numFmtId="0" fontId="43" fillId="0" borderId="44" xfId="2" quotePrefix="1" applyFont="1" applyBorder="1" applyAlignment="1">
      <alignment horizontal="left"/>
      <protection locked="0"/>
    </xf>
    <xf numFmtId="0" fontId="35" fillId="0" borderId="44" xfId="2" applyFill="1" applyBorder="1" applyAlignment="1" applyProtection="1"/>
    <xf numFmtId="14" fontId="2" fillId="2" borderId="0" xfId="0" applyNumberFormat="1" applyFont="1" applyFill="1" applyAlignment="1" applyProtection="1">
      <alignment horizontal="left" vertical="center"/>
      <protection locked="0"/>
    </xf>
    <xf numFmtId="0" fontId="40" fillId="0" borderId="42" xfId="2" applyFont="1" applyBorder="1" applyAlignment="1" applyProtection="1">
      <alignment wrapText="1"/>
    </xf>
    <xf numFmtId="0" fontId="0" fillId="0" borderId="40" xfId="0" applyBorder="1" applyAlignment="1" applyProtection="1">
      <alignment vertical="top" wrapText="1"/>
      <protection locked="0"/>
    </xf>
    <xf numFmtId="0" fontId="0" fillId="0" borderId="43" xfId="0" applyBorder="1" applyAlignment="1" applyProtection="1">
      <alignment vertical="top" wrapText="1"/>
      <protection locked="0"/>
    </xf>
    <xf numFmtId="0" fontId="0" fillId="0" borderId="0" xfId="0"/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workbookViewId="0">
      <selection activeCell="N30" sqref="N30"/>
    </sheetView>
  </sheetViews>
  <sheetFormatPr defaultRowHeight="11.25" x14ac:dyDescent="0.2"/>
  <cols>
    <col min="1" max="16384" width="9.33203125" style="217"/>
  </cols>
  <sheetData>
    <row r="1" spans="1:10" x14ac:dyDescent="0.2">
      <c r="A1" s="214"/>
      <c r="B1" s="215"/>
      <c r="C1" s="214"/>
      <c r="D1" s="214"/>
      <c r="E1" s="214"/>
      <c r="F1" s="214"/>
      <c r="G1" s="214"/>
      <c r="H1" s="214"/>
      <c r="I1" s="214"/>
      <c r="J1" s="216"/>
    </row>
    <row r="2" spans="1:10" ht="15" x14ac:dyDescent="0.3">
      <c r="A2" s="214"/>
      <c r="B2" s="218" t="s">
        <v>294</v>
      </c>
      <c r="C2" s="219" t="s">
        <v>312</v>
      </c>
      <c r="D2" s="220"/>
      <c r="E2" s="220"/>
      <c r="F2" s="220"/>
      <c r="G2" s="220"/>
      <c r="H2" s="220"/>
      <c r="I2" s="220"/>
      <c r="J2" s="221"/>
    </row>
    <row r="3" spans="1:10" ht="12" thickBot="1" x14ac:dyDescent="0.2">
      <c r="A3" s="214"/>
      <c r="B3" s="214"/>
      <c r="C3" s="214"/>
      <c r="D3" s="214"/>
      <c r="E3" s="214"/>
      <c r="F3" s="214"/>
      <c r="G3" s="214"/>
      <c r="H3" s="214"/>
      <c r="I3" s="214"/>
      <c r="J3" s="216"/>
    </row>
    <row r="4" spans="1:10" x14ac:dyDescent="0.15">
      <c r="A4" s="214"/>
      <c r="B4" s="222" t="s">
        <v>295</v>
      </c>
      <c r="C4" s="223"/>
      <c r="D4" s="224"/>
      <c r="E4" s="225" t="s">
        <v>296</v>
      </c>
      <c r="F4" s="223"/>
      <c r="G4" s="223"/>
      <c r="H4" s="223"/>
      <c r="I4" s="223"/>
      <c r="J4" s="226"/>
    </row>
    <row r="5" spans="1:10" x14ac:dyDescent="0.15">
      <c r="A5" s="214"/>
      <c r="B5" s="227"/>
      <c r="C5" s="228"/>
      <c r="D5" s="229"/>
      <c r="E5" s="228"/>
      <c r="F5" s="228"/>
      <c r="G5" s="228"/>
      <c r="H5" s="216"/>
      <c r="I5" s="216"/>
      <c r="J5" s="230"/>
    </row>
    <row r="6" spans="1:10" x14ac:dyDescent="0.15">
      <c r="A6" s="214"/>
      <c r="B6" s="231" t="s">
        <v>297</v>
      </c>
      <c r="C6" s="216"/>
      <c r="D6" s="232"/>
      <c r="E6" s="233" t="s">
        <v>298</v>
      </c>
      <c r="F6" s="233"/>
      <c r="G6" s="233"/>
      <c r="H6" s="234"/>
      <c r="I6" s="234"/>
      <c r="J6" s="235"/>
    </row>
    <row r="7" spans="1:10" x14ac:dyDescent="0.15">
      <c r="A7" s="214"/>
      <c r="B7" s="236" t="s">
        <v>299</v>
      </c>
      <c r="C7" s="237"/>
      <c r="D7" s="238"/>
      <c r="E7" s="237"/>
      <c r="F7" s="237"/>
      <c r="G7" s="237"/>
      <c r="H7" s="237"/>
      <c r="I7" s="237"/>
      <c r="J7" s="239"/>
    </row>
    <row r="8" spans="1:10" x14ac:dyDescent="0.15">
      <c r="A8" s="214"/>
      <c r="B8" s="231" t="s">
        <v>300</v>
      </c>
      <c r="C8" s="216"/>
      <c r="D8" s="240"/>
      <c r="E8" s="241" t="s">
        <v>301</v>
      </c>
      <c r="F8" s="216"/>
      <c r="G8" s="216"/>
      <c r="H8" s="216"/>
      <c r="I8" s="216"/>
      <c r="J8" s="230"/>
    </row>
    <row r="9" spans="1:10" x14ac:dyDescent="0.15">
      <c r="A9" s="214"/>
      <c r="B9" s="231"/>
      <c r="C9" s="216"/>
      <c r="D9" s="240"/>
      <c r="E9" s="216" t="s">
        <v>313</v>
      </c>
      <c r="F9" s="216"/>
      <c r="G9" s="216"/>
      <c r="H9" s="216"/>
      <c r="I9" s="216"/>
      <c r="J9" s="230"/>
    </row>
    <row r="10" spans="1:10" ht="12.75" x14ac:dyDescent="0.2">
      <c r="A10" s="214"/>
      <c r="B10" s="227"/>
      <c r="C10" s="228"/>
      <c r="D10" s="229"/>
      <c r="E10" s="242"/>
      <c r="F10" s="228"/>
      <c r="G10" s="228"/>
      <c r="H10" s="228"/>
      <c r="I10" s="228"/>
      <c r="J10" s="243"/>
    </row>
    <row r="11" spans="1:10" x14ac:dyDescent="0.2">
      <c r="A11" s="214"/>
      <c r="B11" s="244" t="s">
        <v>302</v>
      </c>
      <c r="C11" s="245"/>
      <c r="D11" s="246"/>
      <c r="E11" s="272" t="s">
        <v>314</v>
      </c>
      <c r="F11" s="273"/>
      <c r="G11" s="273"/>
      <c r="H11" s="273"/>
      <c r="I11" s="273"/>
      <c r="J11" s="274"/>
    </row>
    <row r="12" spans="1:10" ht="12.75" x14ac:dyDescent="0.2">
      <c r="A12" s="214"/>
      <c r="B12" s="231"/>
      <c r="C12" s="216"/>
      <c r="D12" s="240"/>
      <c r="E12" s="247"/>
      <c r="F12" s="248"/>
      <c r="G12" s="248"/>
      <c r="H12" s="248"/>
      <c r="I12" s="248"/>
      <c r="J12" s="249"/>
    </row>
    <row r="13" spans="1:10" x14ac:dyDescent="0.15">
      <c r="A13" s="214"/>
      <c r="B13" s="227"/>
      <c r="C13" s="228"/>
      <c r="D13" s="229"/>
      <c r="E13" s="250"/>
      <c r="F13" s="251"/>
      <c r="G13" s="251"/>
      <c r="H13" s="251"/>
      <c r="I13" s="251"/>
      <c r="J13" s="252"/>
    </row>
    <row r="14" spans="1:10" x14ac:dyDescent="0.15">
      <c r="A14" s="214"/>
      <c r="B14" s="231"/>
      <c r="C14" s="216"/>
      <c r="D14" s="240"/>
      <c r="E14" s="253"/>
      <c r="F14" s="254"/>
      <c r="G14" s="254"/>
      <c r="H14" s="254"/>
      <c r="I14" s="254"/>
      <c r="J14" s="255"/>
    </row>
    <row r="15" spans="1:10" ht="12.75" x14ac:dyDescent="0.2">
      <c r="A15" s="214"/>
      <c r="B15" s="231" t="s">
        <v>303</v>
      </c>
      <c r="C15" s="216"/>
      <c r="D15" s="240"/>
      <c r="E15" s="247" t="s">
        <v>304</v>
      </c>
      <c r="F15" s="216"/>
      <c r="G15" s="216"/>
      <c r="H15" s="216"/>
      <c r="I15" s="216"/>
      <c r="J15" s="230"/>
    </row>
    <row r="16" spans="1:10" ht="12.75" x14ac:dyDescent="0.2">
      <c r="A16" s="214"/>
      <c r="B16" s="231"/>
      <c r="C16" s="216"/>
      <c r="D16" s="240"/>
      <c r="E16" s="247"/>
      <c r="F16" s="216"/>
      <c r="G16" s="216"/>
      <c r="H16" s="216"/>
      <c r="I16" s="216"/>
      <c r="J16" s="230"/>
    </row>
    <row r="17" spans="1:10" ht="12.75" x14ac:dyDescent="0.2">
      <c r="A17" s="214"/>
      <c r="B17" s="256" t="s">
        <v>305</v>
      </c>
      <c r="C17" s="216"/>
      <c r="D17" s="240"/>
      <c r="E17" s="257"/>
      <c r="F17" s="216"/>
      <c r="G17" s="216"/>
      <c r="H17" s="216"/>
      <c r="I17" s="216"/>
      <c r="J17" s="230"/>
    </row>
    <row r="18" spans="1:10" ht="12.75" x14ac:dyDescent="0.2">
      <c r="A18" s="214"/>
      <c r="B18" s="256" t="s">
        <v>306</v>
      </c>
      <c r="C18" s="216"/>
      <c r="D18" s="240"/>
      <c r="E18" s="247"/>
      <c r="F18" s="216"/>
      <c r="G18" s="216"/>
      <c r="H18" s="216"/>
      <c r="I18" s="216"/>
      <c r="J18" s="230"/>
    </row>
    <row r="19" spans="1:10" ht="12.75" x14ac:dyDescent="0.2">
      <c r="A19" s="214"/>
      <c r="B19" s="231"/>
      <c r="C19" s="216"/>
      <c r="D19" s="240"/>
      <c r="E19" s="258"/>
      <c r="F19" s="216"/>
      <c r="G19" s="216"/>
      <c r="H19" s="216"/>
      <c r="I19" s="216"/>
      <c r="J19" s="230"/>
    </row>
    <row r="20" spans="1:10" ht="12" thickBot="1" x14ac:dyDescent="0.2">
      <c r="A20" s="214"/>
      <c r="B20" s="259"/>
      <c r="C20" s="260"/>
      <c r="D20" s="261"/>
      <c r="E20" s="260"/>
      <c r="F20" s="260"/>
      <c r="G20" s="260"/>
      <c r="H20" s="260"/>
      <c r="I20" s="260"/>
      <c r="J20" s="262"/>
    </row>
    <row r="21" spans="1:10" x14ac:dyDescent="0.15">
      <c r="A21" s="214"/>
      <c r="B21" s="216"/>
      <c r="C21" s="216"/>
      <c r="D21" s="216"/>
      <c r="E21" s="216"/>
      <c r="F21" s="216"/>
      <c r="G21" s="216"/>
      <c r="H21" s="216"/>
      <c r="I21" s="216"/>
      <c r="J21" s="216"/>
    </row>
    <row r="22" spans="1:10" x14ac:dyDescent="0.15">
      <c r="A22" s="214"/>
      <c r="B22" s="214"/>
      <c r="C22" s="214"/>
      <c r="D22" s="214"/>
      <c r="E22" s="214"/>
      <c r="F22" s="214"/>
      <c r="G22" s="214"/>
      <c r="H22" s="214"/>
      <c r="I22" s="214"/>
      <c r="J22" s="214"/>
    </row>
    <row r="23" spans="1:10" ht="12" thickBot="1" x14ac:dyDescent="0.2">
      <c r="A23" s="214"/>
      <c r="B23" s="260"/>
      <c r="C23" s="260"/>
      <c r="D23" s="260"/>
      <c r="E23" s="260"/>
      <c r="F23" s="260"/>
      <c r="G23" s="260"/>
      <c r="H23" s="260"/>
      <c r="I23" s="260"/>
      <c r="J23" s="260"/>
    </row>
    <row r="24" spans="1:10" ht="12.75" x14ac:dyDescent="0.2">
      <c r="A24" s="214"/>
      <c r="B24" s="256" t="s">
        <v>307</v>
      </c>
      <c r="C24" s="216"/>
      <c r="D24" s="240"/>
      <c r="E24" s="263" t="s">
        <v>308</v>
      </c>
      <c r="F24" s="216"/>
      <c r="G24" s="216"/>
      <c r="H24" s="216"/>
      <c r="I24" s="216"/>
      <c r="J24" s="230"/>
    </row>
    <row r="25" spans="1:10" ht="12.75" x14ac:dyDescent="0.2">
      <c r="A25" s="214"/>
      <c r="B25" s="264" t="s">
        <v>309</v>
      </c>
      <c r="C25" s="216"/>
      <c r="D25" s="265"/>
      <c r="E25" s="266"/>
      <c r="F25" s="216"/>
      <c r="G25" s="216"/>
      <c r="H25" s="216"/>
      <c r="I25" s="216"/>
      <c r="J25" s="267"/>
    </row>
    <row r="26" spans="1:10" ht="12.75" x14ac:dyDescent="0.2">
      <c r="A26" s="214"/>
      <c r="B26" s="264"/>
      <c r="C26" s="216"/>
      <c r="D26" s="265"/>
      <c r="E26" s="266"/>
      <c r="F26" s="216"/>
      <c r="G26" s="216"/>
      <c r="H26" s="216"/>
      <c r="I26" s="216"/>
      <c r="J26" s="267"/>
    </row>
    <row r="27" spans="1:10" x14ac:dyDescent="0.2">
      <c r="A27" s="214"/>
      <c r="B27" s="231"/>
      <c r="C27" s="216"/>
      <c r="D27" s="265"/>
      <c r="E27" s="266"/>
      <c r="F27" s="216"/>
      <c r="G27" s="216"/>
      <c r="H27" s="216"/>
      <c r="I27" s="216"/>
      <c r="J27" s="230"/>
    </row>
    <row r="28" spans="1:10" x14ac:dyDescent="0.2">
      <c r="A28" s="214"/>
      <c r="B28" s="231"/>
      <c r="C28" s="216"/>
      <c r="D28" s="265"/>
      <c r="E28" s="266"/>
      <c r="F28" s="216"/>
      <c r="G28" s="216"/>
      <c r="H28" s="216"/>
      <c r="I28" s="216"/>
      <c r="J28" s="230"/>
    </row>
    <row r="29" spans="1:10" x14ac:dyDescent="0.2">
      <c r="A29" s="214"/>
      <c r="B29" s="268" t="s">
        <v>310</v>
      </c>
      <c r="C29" s="216"/>
      <c r="D29" s="265"/>
      <c r="E29" s="269" t="s">
        <v>311</v>
      </c>
      <c r="F29" s="216"/>
      <c r="G29" s="216"/>
      <c r="H29" s="216"/>
      <c r="I29" s="216"/>
      <c r="J29" s="230"/>
    </row>
    <row r="30" spans="1:10" x14ac:dyDescent="0.15">
      <c r="A30" s="214"/>
      <c r="B30" s="231"/>
      <c r="C30" s="216"/>
      <c r="D30" s="265"/>
      <c r="E30" s="270"/>
      <c r="F30" s="216"/>
      <c r="G30" s="216"/>
      <c r="H30" s="216"/>
      <c r="I30" s="216"/>
      <c r="J30" s="230"/>
    </row>
    <row r="31" spans="1:10" ht="12" thickBot="1" x14ac:dyDescent="0.2">
      <c r="A31" s="214"/>
      <c r="B31" s="259"/>
      <c r="C31" s="260"/>
      <c r="D31" s="261"/>
      <c r="E31" s="260"/>
      <c r="F31" s="260"/>
      <c r="G31" s="260"/>
      <c r="H31" s="260"/>
      <c r="I31" s="260"/>
      <c r="J31" s="262"/>
    </row>
    <row r="32" spans="1:10" x14ac:dyDescent="0.15">
      <c r="A32" s="214"/>
      <c r="B32" s="214"/>
      <c r="C32" s="214"/>
      <c r="D32" s="214"/>
      <c r="E32" s="214"/>
      <c r="F32" s="214"/>
      <c r="G32" s="214"/>
      <c r="H32" s="214"/>
      <c r="I32" s="214"/>
      <c r="J32" s="214"/>
    </row>
    <row r="33" spans="1:10" x14ac:dyDescent="0.15">
      <c r="A33" s="214"/>
      <c r="B33" s="214"/>
      <c r="C33" s="214"/>
      <c r="D33" s="214"/>
      <c r="E33" s="214"/>
      <c r="F33" s="214"/>
      <c r="G33" s="214"/>
      <c r="H33" s="214"/>
      <c r="I33" s="214"/>
      <c r="J33" s="214"/>
    </row>
    <row r="34" spans="1:10" x14ac:dyDescent="0.15">
      <c r="A34" s="214"/>
      <c r="B34" s="214"/>
      <c r="C34" s="214"/>
      <c r="D34" s="214"/>
      <c r="E34" s="214"/>
      <c r="F34" s="214"/>
      <c r="G34" s="214"/>
      <c r="H34" s="214"/>
      <c r="I34" s="214"/>
      <c r="J34" s="214"/>
    </row>
  </sheetData>
  <mergeCells count="1">
    <mergeCell ref="E11:J1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>
      <selection activeCell="AB10" sqref="AB10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 x14ac:dyDescent="0.2"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5"/>
      <c r="BS2" s="14" t="s">
        <v>6</v>
      </c>
      <c r="BT2" s="14" t="s">
        <v>7</v>
      </c>
    </row>
    <row r="3" spans="1:74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 x14ac:dyDescent="0.2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 x14ac:dyDescent="0.2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307" t="s">
        <v>14</v>
      </c>
      <c r="L5" s="308"/>
      <c r="M5" s="308"/>
      <c r="N5" s="308"/>
      <c r="O5" s="308"/>
      <c r="P5" s="308"/>
      <c r="Q5" s="308"/>
      <c r="R5" s="308"/>
      <c r="S5" s="308"/>
      <c r="T5" s="308"/>
      <c r="U5" s="308"/>
      <c r="V5" s="308"/>
      <c r="W5" s="308"/>
      <c r="X5" s="308"/>
      <c r="Y5" s="308"/>
      <c r="Z5" s="308"/>
      <c r="AA5" s="308"/>
      <c r="AB5" s="308"/>
      <c r="AC5" s="308"/>
      <c r="AD5" s="308"/>
      <c r="AE5" s="308"/>
      <c r="AF5" s="308"/>
      <c r="AG5" s="308"/>
      <c r="AH5" s="308"/>
      <c r="AI5" s="308"/>
      <c r="AJ5" s="308"/>
      <c r="AK5" s="308"/>
      <c r="AL5" s="308"/>
      <c r="AM5" s="308"/>
      <c r="AN5" s="308"/>
      <c r="AO5" s="308"/>
      <c r="AP5" s="19"/>
      <c r="AQ5" s="19"/>
      <c r="AR5" s="17"/>
      <c r="BE5" s="304" t="s">
        <v>15</v>
      </c>
      <c r="BS5" s="14" t="s">
        <v>6</v>
      </c>
    </row>
    <row r="6" spans="1:74" s="1" customFormat="1" ht="36.950000000000003" customHeight="1" x14ac:dyDescent="0.2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309" t="s">
        <v>17</v>
      </c>
      <c r="L6" s="308"/>
      <c r="M6" s="308"/>
      <c r="N6" s="308"/>
      <c r="O6" s="308"/>
      <c r="P6" s="308"/>
      <c r="Q6" s="308"/>
      <c r="R6" s="308"/>
      <c r="S6" s="308"/>
      <c r="T6" s="308"/>
      <c r="U6" s="308"/>
      <c r="V6" s="308"/>
      <c r="W6" s="308"/>
      <c r="X6" s="308"/>
      <c r="Y6" s="308"/>
      <c r="Z6" s="308"/>
      <c r="AA6" s="308"/>
      <c r="AB6" s="308"/>
      <c r="AC6" s="308"/>
      <c r="AD6" s="308"/>
      <c r="AE6" s="308"/>
      <c r="AF6" s="308"/>
      <c r="AG6" s="308"/>
      <c r="AH6" s="308"/>
      <c r="AI6" s="308"/>
      <c r="AJ6" s="308"/>
      <c r="AK6" s="308"/>
      <c r="AL6" s="308"/>
      <c r="AM6" s="308"/>
      <c r="AN6" s="308"/>
      <c r="AO6" s="308"/>
      <c r="AP6" s="19"/>
      <c r="AQ6" s="19"/>
      <c r="AR6" s="17"/>
      <c r="BE6" s="305"/>
      <c r="BS6" s="14" t="s">
        <v>6</v>
      </c>
    </row>
    <row r="7" spans="1:74" s="1" customFormat="1" ht="12" customHeight="1" x14ac:dyDescent="0.2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305"/>
      <c r="BS7" s="14" t="s">
        <v>6</v>
      </c>
    </row>
    <row r="8" spans="1:74" s="1" customFormat="1" ht="12" customHeight="1" x14ac:dyDescent="0.2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1">
        <v>44180</v>
      </c>
      <c r="AO8" s="19"/>
      <c r="AP8" s="19"/>
      <c r="AQ8" s="19"/>
      <c r="AR8" s="17"/>
      <c r="BE8" s="305"/>
      <c r="BS8" s="14" t="s">
        <v>6</v>
      </c>
    </row>
    <row r="9" spans="1:74" s="1" customFormat="1" ht="14.45" customHeight="1" x14ac:dyDescent="0.2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305"/>
      <c r="BS9" s="14" t="s">
        <v>6</v>
      </c>
    </row>
    <row r="10" spans="1:74" s="1" customFormat="1" ht="12" customHeight="1" x14ac:dyDescent="0.2">
      <c r="B10" s="18"/>
      <c r="C10" s="19"/>
      <c r="D10" s="26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24</v>
      </c>
      <c r="AL10" s="19"/>
      <c r="AM10" s="19"/>
      <c r="AN10" s="24" t="s">
        <v>1</v>
      </c>
      <c r="AO10" s="19"/>
      <c r="AP10" s="19"/>
      <c r="AQ10" s="19"/>
      <c r="AR10" s="17"/>
      <c r="BE10" s="305"/>
      <c r="BS10" s="14" t="s">
        <v>6</v>
      </c>
    </row>
    <row r="11" spans="1:74" s="1" customFormat="1" ht="18.399999999999999" customHeight="1" x14ac:dyDescent="0.2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25</v>
      </c>
      <c r="AL11" s="19"/>
      <c r="AM11" s="19"/>
      <c r="AN11" s="24" t="s">
        <v>1</v>
      </c>
      <c r="AO11" s="19"/>
      <c r="AP11" s="19"/>
      <c r="AQ11" s="19"/>
      <c r="AR11" s="17"/>
      <c r="BE11" s="305"/>
      <c r="BS11" s="14" t="s">
        <v>6</v>
      </c>
    </row>
    <row r="12" spans="1:74" s="1" customFormat="1" ht="6.95" customHeight="1" x14ac:dyDescent="0.2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305"/>
      <c r="BS12" s="14" t="s">
        <v>6</v>
      </c>
    </row>
    <row r="13" spans="1:74" s="1" customFormat="1" ht="12" customHeight="1" x14ac:dyDescent="0.2">
      <c r="B13" s="18"/>
      <c r="C13" s="19"/>
      <c r="D13" s="26" t="s">
        <v>26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24</v>
      </c>
      <c r="AL13" s="19"/>
      <c r="AM13" s="19"/>
      <c r="AN13" s="28" t="s">
        <v>27</v>
      </c>
      <c r="AO13" s="19"/>
      <c r="AP13" s="19"/>
      <c r="AQ13" s="19"/>
      <c r="AR13" s="17"/>
      <c r="BE13" s="305"/>
      <c r="BS13" s="14" t="s">
        <v>6</v>
      </c>
    </row>
    <row r="14" spans="1:74" ht="12.75" x14ac:dyDescent="0.2">
      <c r="B14" s="18"/>
      <c r="C14" s="19"/>
      <c r="D14" s="19"/>
      <c r="E14" s="310" t="s">
        <v>27</v>
      </c>
      <c r="F14" s="311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  <c r="U14" s="311"/>
      <c r="V14" s="311"/>
      <c r="W14" s="311"/>
      <c r="X14" s="311"/>
      <c r="Y14" s="311"/>
      <c r="Z14" s="311"/>
      <c r="AA14" s="311"/>
      <c r="AB14" s="311"/>
      <c r="AC14" s="311"/>
      <c r="AD14" s="311"/>
      <c r="AE14" s="311"/>
      <c r="AF14" s="311"/>
      <c r="AG14" s="311"/>
      <c r="AH14" s="311"/>
      <c r="AI14" s="311"/>
      <c r="AJ14" s="311"/>
      <c r="AK14" s="26" t="s">
        <v>25</v>
      </c>
      <c r="AL14" s="19"/>
      <c r="AM14" s="19"/>
      <c r="AN14" s="28" t="s">
        <v>27</v>
      </c>
      <c r="AO14" s="19"/>
      <c r="AP14" s="19"/>
      <c r="AQ14" s="19"/>
      <c r="AR14" s="17"/>
      <c r="BE14" s="305"/>
      <c r="BS14" s="14" t="s">
        <v>6</v>
      </c>
    </row>
    <row r="15" spans="1:74" s="1" customFormat="1" ht="6.95" customHeight="1" x14ac:dyDescent="0.2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305"/>
      <c r="BS15" s="14" t="s">
        <v>4</v>
      </c>
    </row>
    <row r="16" spans="1:74" s="1" customFormat="1" ht="12" customHeight="1" x14ac:dyDescent="0.2">
      <c r="B16" s="18"/>
      <c r="C16" s="19"/>
      <c r="D16" s="26" t="s">
        <v>28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305"/>
      <c r="BS16" s="14" t="s">
        <v>4</v>
      </c>
    </row>
    <row r="17" spans="1:71" s="1" customFormat="1" ht="18.399999999999999" customHeight="1" x14ac:dyDescent="0.2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25</v>
      </c>
      <c r="AL17" s="19"/>
      <c r="AM17" s="19"/>
      <c r="AN17" s="24" t="s">
        <v>1</v>
      </c>
      <c r="AO17" s="19"/>
      <c r="AP17" s="19"/>
      <c r="AQ17" s="19"/>
      <c r="AR17" s="17"/>
      <c r="BE17" s="305"/>
      <c r="BS17" s="14" t="s">
        <v>29</v>
      </c>
    </row>
    <row r="18" spans="1:71" s="1" customFormat="1" ht="6.95" customHeight="1" x14ac:dyDescent="0.2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305"/>
      <c r="BS18" s="14" t="s">
        <v>6</v>
      </c>
    </row>
    <row r="19" spans="1:71" s="1" customFormat="1" ht="12" customHeight="1" x14ac:dyDescent="0.2">
      <c r="B19" s="18"/>
      <c r="C19" s="19"/>
      <c r="D19" s="26" t="s">
        <v>30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305"/>
      <c r="BS19" s="14" t="s">
        <v>6</v>
      </c>
    </row>
    <row r="20" spans="1:71" s="1" customFormat="1" ht="18.399999999999999" customHeight="1" x14ac:dyDescent="0.2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25</v>
      </c>
      <c r="AL20" s="19"/>
      <c r="AM20" s="19"/>
      <c r="AN20" s="24" t="s">
        <v>1</v>
      </c>
      <c r="AO20" s="19"/>
      <c r="AP20" s="19"/>
      <c r="AQ20" s="19"/>
      <c r="AR20" s="17"/>
      <c r="BE20" s="305"/>
      <c r="BS20" s="14" t="s">
        <v>29</v>
      </c>
    </row>
    <row r="21" spans="1:71" s="1" customFormat="1" ht="6.95" customHeight="1" x14ac:dyDescent="0.2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305"/>
    </row>
    <row r="22" spans="1:71" s="1" customFormat="1" ht="12" customHeight="1" x14ac:dyDescent="0.2">
      <c r="B22" s="18"/>
      <c r="C22" s="19"/>
      <c r="D22" s="26" t="s">
        <v>31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305"/>
    </row>
    <row r="23" spans="1:71" s="1" customFormat="1" ht="16.5" customHeight="1" x14ac:dyDescent="0.2">
      <c r="B23" s="18"/>
      <c r="C23" s="19"/>
      <c r="D23" s="19"/>
      <c r="E23" s="312" t="s">
        <v>1</v>
      </c>
      <c r="F23" s="312"/>
      <c r="G23" s="312"/>
      <c r="H23" s="312"/>
      <c r="I23" s="312"/>
      <c r="J23" s="312"/>
      <c r="K23" s="312"/>
      <c r="L23" s="312"/>
      <c r="M23" s="312"/>
      <c r="N23" s="312"/>
      <c r="O23" s="312"/>
      <c r="P23" s="312"/>
      <c r="Q23" s="312"/>
      <c r="R23" s="312"/>
      <c r="S23" s="312"/>
      <c r="T23" s="312"/>
      <c r="U23" s="312"/>
      <c r="V23" s="312"/>
      <c r="W23" s="312"/>
      <c r="X23" s="312"/>
      <c r="Y23" s="312"/>
      <c r="Z23" s="312"/>
      <c r="AA23" s="312"/>
      <c r="AB23" s="312"/>
      <c r="AC23" s="312"/>
      <c r="AD23" s="312"/>
      <c r="AE23" s="312"/>
      <c r="AF23" s="312"/>
      <c r="AG23" s="312"/>
      <c r="AH23" s="312"/>
      <c r="AI23" s="312"/>
      <c r="AJ23" s="312"/>
      <c r="AK23" s="312"/>
      <c r="AL23" s="312"/>
      <c r="AM23" s="312"/>
      <c r="AN23" s="312"/>
      <c r="AO23" s="19"/>
      <c r="AP23" s="19"/>
      <c r="AQ23" s="19"/>
      <c r="AR23" s="17"/>
      <c r="BE23" s="305"/>
    </row>
    <row r="24" spans="1:71" s="1" customFormat="1" ht="6.95" customHeight="1" x14ac:dyDescent="0.2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305"/>
    </row>
    <row r="25" spans="1:71" s="1" customFormat="1" ht="6.95" customHeight="1" x14ac:dyDescent="0.2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305"/>
    </row>
    <row r="26" spans="1:71" s="2" customFormat="1" ht="25.9" customHeight="1" x14ac:dyDescent="0.2">
      <c r="A26" s="31"/>
      <c r="B26" s="32"/>
      <c r="C26" s="33"/>
      <c r="D26" s="34" t="s">
        <v>32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13">
        <f>ROUND(AG94,2)</f>
        <v>0</v>
      </c>
      <c r="AL26" s="314"/>
      <c r="AM26" s="314"/>
      <c r="AN26" s="314"/>
      <c r="AO26" s="314"/>
      <c r="AP26" s="33"/>
      <c r="AQ26" s="33"/>
      <c r="AR26" s="36"/>
      <c r="BE26" s="305"/>
    </row>
    <row r="27" spans="1:71" s="2" customFormat="1" ht="6.95" customHeight="1" x14ac:dyDescent="0.2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305"/>
    </row>
    <row r="28" spans="1:71" s="2" customFormat="1" ht="12.75" x14ac:dyDescent="0.2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15" t="s">
        <v>33</v>
      </c>
      <c r="M28" s="315"/>
      <c r="N28" s="315"/>
      <c r="O28" s="315"/>
      <c r="P28" s="315"/>
      <c r="Q28" s="33"/>
      <c r="R28" s="33"/>
      <c r="S28" s="33"/>
      <c r="T28" s="33"/>
      <c r="U28" s="33"/>
      <c r="V28" s="33"/>
      <c r="W28" s="315" t="s">
        <v>34</v>
      </c>
      <c r="X28" s="315"/>
      <c r="Y28" s="315"/>
      <c r="Z28" s="315"/>
      <c r="AA28" s="315"/>
      <c r="AB28" s="315"/>
      <c r="AC28" s="315"/>
      <c r="AD28" s="315"/>
      <c r="AE28" s="315"/>
      <c r="AF28" s="33"/>
      <c r="AG28" s="33"/>
      <c r="AH28" s="33"/>
      <c r="AI28" s="33"/>
      <c r="AJ28" s="33"/>
      <c r="AK28" s="315" t="s">
        <v>35</v>
      </c>
      <c r="AL28" s="315"/>
      <c r="AM28" s="315"/>
      <c r="AN28" s="315"/>
      <c r="AO28" s="315"/>
      <c r="AP28" s="33"/>
      <c r="AQ28" s="33"/>
      <c r="AR28" s="36"/>
      <c r="BE28" s="305"/>
    </row>
    <row r="29" spans="1:71" s="3" customFormat="1" ht="14.45" customHeight="1" x14ac:dyDescent="0.2">
      <c r="B29" s="37"/>
      <c r="C29" s="38"/>
      <c r="D29" s="26" t="s">
        <v>36</v>
      </c>
      <c r="E29" s="38"/>
      <c r="F29" s="26" t="s">
        <v>37</v>
      </c>
      <c r="G29" s="38"/>
      <c r="H29" s="38"/>
      <c r="I29" s="38"/>
      <c r="J29" s="38"/>
      <c r="K29" s="38"/>
      <c r="L29" s="299">
        <v>0.21</v>
      </c>
      <c r="M29" s="298"/>
      <c r="N29" s="298"/>
      <c r="O29" s="298"/>
      <c r="P29" s="298"/>
      <c r="Q29" s="38"/>
      <c r="R29" s="38"/>
      <c r="S29" s="38"/>
      <c r="T29" s="38"/>
      <c r="U29" s="38"/>
      <c r="V29" s="38"/>
      <c r="W29" s="297">
        <f>ROUND(AZ94, 2)</f>
        <v>0</v>
      </c>
      <c r="X29" s="298"/>
      <c r="Y29" s="298"/>
      <c r="Z29" s="298"/>
      <c r="AA29" s="298"/>
      <c r="AB29" s="298"/>
      <c r="AC29" s="298"/>
      <c r="AD29" s="298"/>
      <c r="AE29" s="298"/>
      <c r="AF29" s="38"/>
      <c r="AG29" s="38"/>
      <c r="AH29" s="38"/>
      <c r="AI29" s="38"/>
      <c r="AJ29" s="38"/>
      <c r="AK29" s="297">
        <f>ROUND(AV94, 2)</f>
        <v>0</v>
      </c>
      <c r="AL29" s="298"/>
      <c r="AM29" s="298"/>
      <c r="AN29" s="298"/>
      <c r="AO29" s="298"/>
      <c r="AP29" s="38"/>
      <c r="AQ29" s="38"/>
      <c r="AR29" s="39"/>
      <c r="BE29" s="306"/>
    </row>
    <row r="30" spans="1:71" s="3" customFormat="1" ht="14.45" customHeight="1" x14ac:dyDescent="0.2">
      <c r="B30" s="37"/>
      <c r="C30" s="38"/>
      <c r="D30" s="38"/>
      <c r="E30" s="38"/>
      <c r="F30" s="26" t="s">
        <v>38</v>
      </c>
      <c r="G30" s="38"/>
      <c r="H30" s="38"/>
      <c r="I30" s="38"/>
      <c r="J30" s="38"/>
      <c r="K30" s="38"/>
      <c r="L30" s="299">
        <v>0.15</v>
      </c>
      <c r="M30" s="298"/>
      <c r="N30" s="298"/>
      <c r="O30" s="298"/>
      <c r="P30" s="298"/>
      <c r="Q30" s="38"/>
      <c r="R30" s="38"/>
      <c r="S30" s="38"/>
      <c r="T30" s="38"/>
      <c r="U30" s="38"/>
      <c r="V30" s="38"/>
      <c r="W30" s="297">
        <f>ROUND(BA94, 2)</f>
        <v>0</v>
      </c>
      <c r="X30" s="298"/>
      <c r="Y30" s="298"/>
      <c r="Z30" s="298"/>
      <c r="AA30" s="298"/>
      <c r="AB30" s="298"/>
      <c r="AC30" s="298"/>
      <c r="AD30" s="298"/>
      <c r="AE30" s="298"/>
      <c r="AF30" s="38"/>
      <c r="AG30" s="38"/>
      <c r="AH30" s="38"/>
      <c r="AI30" s="38"/>
      <c r="AJ30" s="38"/>
      <c r="AK30" s="297">
        <f>ROUND(AW94, 2)</f>
        <v>0</v>
      </c>
      <c r="AL30" s="298"/>
      <c r="AM30" s="298"/>
      <c r="AN30" s="298"/>
      <c r="AO30" s="298"/>
      <c r="AP30" s="38"/>
      <c r="AQ30" s="38"/>
      <c r="AR30" s="39"/>
      <c r="BE30" s="306"/>
    </row>
    <row r="31" spans="1:71" s="3" customFormat="1" ht="14.45" hidden="1" customHeight="1" x14ac:dyDescent="0.2">
      <c r="B31" s="37"/>
      <c r="C31" s="38"/>
      <c r="D31" s="38"/>
      <c r="E31" s="38"/>
      <c r="F31" s="26" t="s">
        <v>39</v>
      </c>
      <c r="G31" s="38"/>
      <c r="H31" s="38"/>
      <c r="I31" s="38"/>
      <c r="J31" s="38"/>
      <c r="K31" s="38"/>
      <c r="L31" s="299">
        <v>0.21</v>
      </c>
      <c r="M31" s="298"/>
      <c r="N31" s="298"/>
      <c r="O31" s="298"/>
      <c r="P31" s="298"/>
      <c r="Q31" s="38"/>
      <c r="R31" s="38"/>
      <c r="S31" s="38"/>
      <c r="T31" s="38"/>
      <c r="U31" s="38"/>
      <c r="V31" s="38"/>
      <c r="W31" s="297">
        <f>ROUND(BB94, 2)</f>
        <v>0</v>
      </c>
      <c r="X31" s="298"/>
      <c r="Y31" s="298"/>
      <c r="Z31" s="298"/>
      <c r="AA31" s="298"/>
      <c r="AB31" s="298"/>
      <c r="AC31" s="298"/>
      <c r="AD31" s="298"/>
      <c r="AE31" s="298"/>
      <c r="AF31" s="38"/>
      <c r="AG31" s="38"/>
      <c r="AH31" s="38"/>
      <c r="AI31" s="38"/>
      <c r="AJ31" s="38"/>
      <c r="AK31" s="297">
        <v>0</v>
      </c>
      <c r="AL31" s="298"/>
      <c r="AM31" s="298"/>
      <c r="AN31" s="298"/>
      <c r="AO31" s="298"/>
      <c r="AP31" s="38"/>
      <c r="AQ31" s="38"/>
      <c r="AR31" s="39"/>
      <c r="BE31" s="306"/>
    </row>
    <row r="32" spans="1:71" s="3" customFormat="1" ht="14.45" hidden="1" customHeight="1" x14ac:dyDescent="0.2">
      <c r="B32" s="37"/>
      <c r="C32" s="38"/>
      <c r="D32" s="38"/>
      <c r="E32" s="38"/>
      <c r="F32" s="26" t="s">
        <v>40</v>
      </c>
      <c r="G32" s="38"/>
      <c r="H32" s="38"/>
      <c r="I32" s="38"/>
      <c r="J32" s="38"/>
      <c r="K32" s="38"/>
      <c r="L32" s="299">
        <v>0.15</v>
      </c>
      <c r="M32" s="298"/>
      <c r="N32" s="298"/>
      <c r="O32" s="298"/>
      <c r="P32" s="298"/>
      <c r="Q32" s="38"/>
      <c r="R32" s="38"/>
      <c r="S32" s="38"/>
      <c r="T32" s="38"/>
      <c r="U32" s="38"/>
      <c r="V32" s="38"/>
      <c r="W32" s="297">
        <f>ROUND(BC94, 2)</f>
        <v>0</v>
      </c>
      <c r="X32" s="298"/>
      <c r="Y32" s="298"/>
      <c r="Z32" s="298"/>
      <c r="AA32" s="298"/>
      <c r="AB32" s="298"/>
      <c r="AC32" s="298"/>
      <c r="AD32" s="298"/>
      <c r="AE32" s="298"/>
      <c r="AF32" s="38"/>
      <c r="AG32" s="38"/>
      <c r="AH32" s="38"/>
      <c r="AI32" s="38"/>
      <c r="AJ32" s="38"/>
      <c r="AK32" s="297">
        <v>0</v>
      </c>
      <c r="AL32" s="298"/>
      <c r="AM32" s="298"/>
      <c r="AN32" s="298"/>
      <c r="AO32" s="298"/>
      <c r="AP32" s="38"/>
      <c r="AQ32" s="38"/>
      <c r="AR32" s="39"/>
      <c r="BE32" s="306"/>
    </row>
    <row r="33" spans="1:57" s="3" customFormat="1" ht="14.45" hidden="1" customHeight="1" x14ac:dyDescent="0.2">
      <c r="B33" s="37"/>
      <c r="C33" s="38"/>
      <c r="D33" s="38"/>
      <c r="E33" s="38"/>
      <c r="F33" s="26" t="s">
        <v>41</v>
      </c>
      <c r="G33" s="38"/>
      <c r="H33" s="38"/>
      <c r="I33" s="38"/>
      <c r="J33" s="38"/>
      <c r="K33" s="38"/>
      <c r="L33" s="299">
        <v>0</v>
      </c>
      <c r="M33" s="298"/>
      <c r="N33" s="298"/>
      <c r="O33" s="298"/>
      <c r="P33" s="298"/>
      <c r="Q33" s="38"/>
      <c r="R33" s="38"/>
      <c r="S33" s="38"/>
      <c r="T33" s="38"/>
      <c r="U33" s="38"/>
      <c r="V33" s="38"/>
      <c r="W33" s="297">
        <f>ROUND(BD94, 2)</f>
        <v>0</v>
      </c>
      <c r="X33" s="298"/>
      <c r="Y33" s="298"/>
      <c r="Z33" s="298"/>
      <c r="AA33" s="298"/>
      <c r="AB33" s="298"/>
      <c r="AC33" s="298"/>
      <c r="AD33" s="298"/>
      <c r="AE33" s="298"/>
      <c r="AF33" s="38"/>
      <c r="AG33" s="38"/>
      <c r="AH33" s="38"/>
      <c r="AI33" s="38"/>
      <c r="AJ33" s="38"/>
      <c r="AK33" s="297">
        <v>0</v>
      </c>
      <c r="AL33" s="298"/>
      <c r="AM33" s="298"/>
      <c r="AN33" s="298"/>
      <c r="AO33" s="298"/>
      <c r="AP33" s="38"/>
      <c r="AQ33" s="38"/>
      <c r="AR33" s="39"/>
      <c r="BE33" s="306"/>
    </row>
    <row r="34" spans="1:57" s="2" customFormat="1" ht="6.95" customHeight="1" x14ac:dyDescent="0.2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305"/>
    </row>
    <row r="35" spans="1:57" s="2" customFormat="1" ht="25.9" customHeight="1" x14ac:dyDescent="0.2">
      <c r="A35" s="31"/>
      <c r="B35" s="32"/>
      <c r="C35" s="40"/>
      <c r="D35" s="41" t="s">
        <v>42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43</v>
      </c>
      <c r="U35" s="42"/>
      <c r="V35" s="42"/>
      <c r="W35" s="42"/>
      <c r="X35" s="300" t="s">
        <v>44</v>
      </c>
      <c r="Y35" s="301"/>
      <c r="Z35" s="301"/>
      <c r="AA35" s="301"/>
      <c r="AB35" s="301"/>
      <c r="AC35" s="42"/>
      <c r="AD35" s="42"/>
      <c r="AE35" s="42"/>
      <c r="AF35" s="42"/>
      <c r="AG35" s="42"/>
      <c r="AH35" s="42"/>
      <c r="AI35" s="42"/>
      <c r="AJ35" s="42"/>
      <c r="AK35" s="302">
        <f>SUM(AK26:AK33)</f>
        <v>0</v>
      </c>
      <c r="AL35" s="301"/>
      <c r="AM35" s="301"/>
      <c r="AN35" s="301"/>
      <c r="AO35" s="303"/>
      <c r="AP35" s="40"/>
      <c r="AQ35" s="40"/>
      <c r="AR35" s="36"/>
      <c r="BE35" s="31"/>
    </row>
    <row r="36" spans="1:57" s="2" customFormat="1" ht="6.95" customHeight="1" x14ac:dyDescent="0.2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 x14ac:dyDescent="0.2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 x14ac:dyDescent="0.2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 x14ac:dyDescent="0.2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 x14ac:dyDescent="0.2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 x14ac:dyDescent="0.2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 x14ac:dyDescent="0.2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 x14ac:dyDescent="0.2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 x14ac:dyDescent="0.2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 x14ac:dyDescent="0.2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 x14ac:dyDescent="0.2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 x14ac:dyDescent="0.2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 x14ac:dyDescent="0.2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 x14ac:dyDescent="0.2">
      <c r="B49" s="44"/>
      <c r="C49" s="45"/>
      <c r="D49" s="46" t="s">
        <v>45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46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x14ac:dyDescent="0.2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x14ac:dyDescent="0.2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x14ac:dyDescent="0.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x14ac:dyDescent="0.2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x14ac:dyDescent="0.2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x14ac:dyDescent="0.2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x14ac:dyDescent="0.2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x14ac:dyDescent="0.2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x14ac:dyDescent="0.2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x14ac:dyDescent="0.2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 x14ac:dyDescent="0.2">
      <c r="A60" s="31"/>
      <c r="B60" s="32"/>
      <c r="C60" s="33"/>
      <c r="D60" s="49" t="s">
        <v>47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48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47</v>
      </c>
      <c r="AI60" s="35"/>
      <c r="AJ60" s="35"/>
      <c r="AK60" s="35"/>
      <c r="AL60" s="35"/>
      <c r="AM60" s="49" t="s">
        <v>48</v>
      </c>
      <c r="AN60" s="35"/>
      <c r="AO60" s="35"/>
      <c r="AP60" s="33"/>
      <c r="AQ60" s="33"/>
      <c r="AR60" s="36"/>
      <c r="BE60" s="31"/>
    </row>
    <row r="61" spans="1:57" x14ac:dyDescent="0.2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x14ac:dyDescent="0.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x14ac:dyDescent="0.2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 x14ac:dyDescent="0.2">
      <c r="A64" s="31"/>
      <c r="B64" s="32"/>
      <c r="C64" s="33"/>
      <c r="D64" s="46" t="s">
        <v>49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50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x14ac:dyDescent="0.2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x14ac:dyDescent="0.2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x14ac:dyDescent="0.2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x14ac:dyDescent="0.2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x14ac:dyDescent="0.2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x14ac:dyDescent="0.2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x14ac:dyDescent="0.2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x14ac:dyDescent="0.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x14ac:dyDescent="0.2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x14ac:dyDescent="0.2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 x14ac:dyDescent="0.2">
      <c r="A75" s="31"/>
      <c r="B75" s="32"/>
      <c r="C75" s="33"/>
      <c r="D75" s="49" t="s">
        <v>47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48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47</v>
      </c>
      <c r="AI75" s="35"/>
      <c r="AJ75" s="35"/>
      <c r="AK75" s="35"/>
      <c r="AL75" s="35"/>
      <c r="AM75" s="49" t="s">
        <v>48</v>
      </c>
      <c r="AN75" s="35"/>
      <c r="AO75" s="35"/>
      <c r="AP75" s="33"/>
      <c r="AQ75" s="33"/>
      <c r="AR75" s="36"/>
      <c r="BE75" s="31"/>
    </row>
    <row r="76" spans="1:57" s="2" customFormat="1" x14ac:dyDescent="0.2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 x14ac:dyDescent="0.2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0" s="2" customFormat="1" ht="6.95" customHeight="1" x14ac:dyDescent="0.2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0" s="2" customFormat="1" ht="24.95" customHeight="1" x14ac:dyDescent="0.2">
      <c r="A82" s="31"/>
      <c r="B82" s="32"/>
      <c r="C82" s="20" t="s">
        <v>51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0" s="2" customFormat="1" ht="6.95" customHeight="1" x14ac:dyDescent="0.2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0" s="4" customFormat="1" ht="12" customHeight="1" x14ac:dyDescent="0.2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2021-21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0" s="5" customFormat="1" ht="36.950000000000003" customHeight="1" x14ac:dyDescent="0.2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86" t="str">
        <f>K6</f>
        <v>Zimní údržba a odstranění sněhu u ST 2020-2022</v>
      </c>
      <c r="M85" s="287"/>
      <c r="N85" s="287"/>
      <c r="O85" s="287"/>
      <c r="P85" s="287"/>
      <c r="Q85" s="287"/>
      <c r="R85" s="287"/>
      <c r="S85" s="287"/>
      <c r="T85" s="287"/>
      <c r="U85" s="287"/>
      <c r="V85" s="287"/>
      <c r="W85" s="287"/>
      <c r="X85" s="287"/>
      <c r="Y85" s="287"/>
      <c r="Z85" s="287"/>
      <c r="AA85" s="287"/>
      <c r="AB85" s="287"/>
      <c r="AC85" s="287"/>
      <c r="AD85" s="287"/>
      <c r="AE85" s="287"/>
      <c r="AF85" s="287"/>
      <c r="AG85" s="287"/>
      <c r="AH85" s="287"/>
      <c r="AI85" s="287"/>
      <c r="AJ85" s="287"/>
      <c r="AK85" s="287"/>
      <c r="AL85" s="287"/>
      <c r="AM85" s="287"/>
      <c r="AN85" s="287"/>
      <c r="AO85" s="287"/>
      <c r="AP85" s="60"/>
      <c r="AQ85" s="60"/>
      <c r="AR85" s="61"/>
    </row>
    <row r="86" spans="1:90" s="2" customFormat="1" ht="6.95" customHeight="1" x14ac:dyDescent="0.2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0" s="2" customFormat="1" ht="12" customHeight="1" x14ac:dyDescent="0.2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88">
        <f>IF(AN8= "","",AN8)</f>
        <v>44180</v>
      </c>
      <c r="AN87" s="288"/>
      <c r="AO87" s="33"/>
      <c r="AP87" s="33"/>
      <c r="AQ87" s="33"/>
      <c r="AR87" s="36"/>
      <c r="BE87" s="31"/>
    </row>
    <row r="88" spans="1:90" s="2" customFormat="1" ht="6.95" customHeight="1" x14ac:dyDescent="0.2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0" s="2" customFormat="1" ht="15.2" customHeight="1" x14ac:dyDescent="0.2">
      <c r="A89" s="31"/>
      <c r="B89" s="32"/>
      <c r="C89" s="26" t="s">
        <v>23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28</v>
      </c>
      <c r="AJ89" s="33"/>
      <c r="AK89" s="33"/>
      <c r="AL89" s="33"/>
      <c r="AM89" s="289" t="str">
        <f>IF(E17="","",E17)</f>
        <v xml:space="preserve"> </v>
      </c>
      <c r="AN89" s="290"/>
      <c r="AO89" s="290"/>
      <c r="AP89" s="290"/>
      <c r="AQ89" s="33"/>
      <c r="AR89" s="36"/>
      <c r="AS89" s="291" t="s">
        <v>52</v>
      </c>
      <c r="AT89" s="292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0" s="2" customFormat="1" ht="15.2" customHeight="1" x14ac:dyDescent="0.2">
      <c r="A90" s="31"/>
      <c r="B90" s="32"/>
      <c r="C90" s="26" t="s">
        <v>26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30</v>
      </c>
      <c r="AJ90" s="33"/>
      <c r="AK90" s="33"/>
      <c r="AL90" s="33"/>
      <c r="AM90" s="289" t="str">
        <f>IF(E20="","",E20)</f>
        <v xml:space="preserve"> </v>
      </c>
      <c r="AN90" s="290"/>
      <c r="AO90" s="290"/>
      <c r="AP90" s="290"/>
      <c r="AQ90" s="33"/>
      <c r="AR90" s="36"/>
      <c r="AS90" s="293"/>
      <c r="AT90" s="294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0" s="2" customFormat="1" ht="10.9" customHeight="1" x14ac:dyDescent="0.2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95"/>
      <c r="AT91" s="296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0" s="2" customFormat="1" ht="29.25" customHeight="1" x14ac:dyDescent="0.2">
      <c r="A92" s="31"/>
      <c r="B92" s="32"/>
      <c r="C92" s="276" t="s">
        <v>53</v>
      </c>
      <c r="D92" s="277"/>
      <c r="E92" s="277"/>
      <c r="F92" s="277"/>
      <c r="G92" s="277"/>
      <c r="H92" s="70"/>
      <c r="I92" s="278" t="s">
        <v>54</v>
      </c>
      <c r="J92" s="277"/>
      <c r="K92" s="277"/>
      <c r="L92" s="277"/>
      <c r="M92" s="277"/>
      <c r="N92" s="277"/>
      <c r="O92" s="277"/>
      <c r="P92" s="277"/>
      <c r="Q92" s="277"/>
      <c r="R92" s="277"/>
      <c r="S92" s="277"/>
      <c r="T92" s="277"/>
      <c r="U92" s="277"/>
      <c r="V92" s="277"/>
      <c r="W92" s="277"/>
      <c r="X92" s="277"/>
      <c r="Y92" s="277"/>
      <c r="Z92" s="277"/>
      <c r="AA92" s="277"/>
      <c r="AB92" s="277"/>
      <c r="AC92" s="277"/>
      <c r="AD92" s="277"/>
      <c r="AE92" s="277"/>
      <c r="AF92" s="277"/>
      <c r="AG92" s="279" t="s">
        <v>55</v>
      </c>
      <c r="AH92" s="277"/>
      <c r="AI92" s="277"/>
      <c r="AJ92" s="277"/>
      <c r="AK92" s="277"/>
      <c r="AL92" s="277"/>
      <c r="AM92" s="277"/>
      <c r="AN92" s="278" t="s">
        <v>56</v>
      </c>
      <c r="AO92" s="277"/>
      <c r="AP92" s="280"/>
      <c r="AQ92" s="71" t="s">
        <v>57</v>
      </c>
      <c r="AR92" s="36"/>
      <c r="AS92" s="72" t="s">
        <v>58</v>
      </c>
      <c r="AT92" s="73" t="s">
        <v>59</v>
      </c>
      <c r="AU92" s="73" t="s">
        <v>60</v>
      </c>
      <c r="AV92" s="73" t="s">
        <v>61</v>
      </c>
      <c r="AW92" s="73" t="s">
        <v>62</v>
      </c>
      <c r="AX92" s="73" t="s">
        <v>63</v>
      </c>
      <c r="AY92" s="73" t="s">
        <v>64</v>
      </c>
      <c r="AZ92" s="73" t="s">
        <v>65</v>
      </c>
      <c r="BA92" s="73" t="s">
        <v>66</v>
      </c>
      <c r="BB92" s="73" t="s">
        <v>67</v>
      </c>
      <c r="BC92" s="73" t="s">
        <v>68</v>
      </c>
      <c r="BD92" s="74" t="s">
        <v>69</v>
      </c>
      <c r="BE92" s="31"/>
    </row>
    <row r="93" spans="1:90" s="2" customFormat="1" ht="10.9" customHeight="1" x14ac:dyDescent="0.2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0" s="6" customFormat="1" ht="32.450000000000003" customHeight="1" x14ac:dyDescent="0.2">
      <c r="B94" s="78"/>
      <c r="C94" s="79" t="s">
        <v>70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84">
        <f>ROUND(AG95,2)</f>
        <v>0</v>
      </c>
      <c r="AH94" s="284"/>
      <c r="AI94" s="284"/>
      <c r="AJ94" s="284"/>
      <c r="AK94" s="284"/>
      <c r="AL94" s="284"/>
      <c r="AM94" s="284"/>
      <c r="AN94" s="285">
        <f>SUM(AG94,AT94)</f>
        <v>0</v>
      </c>
      <c r="AO94" s="285"/>
      <c r="AP94" s="285"/>
      <c r="AQ94" s="82" t="s">
        <v>1</v>
      </c>
      <c r="AR94" s="83"/>
      <c r="AS94" s="84">
        <f>ROUND(AS95,2)</f>
        <v>0</v>
      </c>
      <c r="AT94" s="85">
        <f>ROUND(SUM(AV94:AW94),2)</f>
        <v>0</v>
      </c>
      <c r="AU94" s="86">
        <f>ROUND(AU95,5)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ROUND(AZ95,2)</f>
        <v>0</v>
      </c>
      <c r="BA94" s="85">
        <f>ROUND(BA95,2)</f>
        <v>0</v>
      </c>
      <c r="BB94" s="85">
        <f>ROUND(BB95,2)</f>
        <v>0</v>
      </c>
      <c r="BC94" s="85">
        <f>ROUND(BC95,2)</f>
        <v>0</v>
      </c>
      <c r="BD94" s="87">
        <f>ROUND(BD95,2)</f>
        <v>0</v>
      </c>
      <c r="BS94" s="88" t="s">
        <v>71</v>
      </c>
      <c r="BT94" s="88" t="s">
        <v>72</v>
      </c>
      <c r="BV94" s="88" t="s">
        <v>73</v>
      </c>
      <c r="BW94" s="88" t="s">
        <v>5</v>
      </c>
      <c r="BX94" s="88" t="s">
        <v>74</v>
      </c>
      <c r="CL94" s="88" t="s">
        <v>1</v>
      </c>
    </row>
    <row r="95" spans="1:90" s="7" customFormat="1" ht="24.75" customHeight="1" x14ac:dyDescent="0.2">
      <c r="A95" s="89" t="s">
        <v>75</v>
      </c>
      <c r="B95" s="90"/>
      <c r="C95" s="91"/>
      <c r="D95" s="283" t="s">
        <v>14</v>
      </c>
      <c r="E95" s="283"/>
      <c r="F95" s="283"/>
      <c r="G95" s="283"/>
      <c r="H95" s="283"/>
      <c r="I95" s="92"/>
      <c r="J95" s="283" t="s">
        <v>17</v>
      </c>
      <c r="K95" s="283"/>
      <c r="L95" s="283"/>
      <c r="M95" s="283"/>
      <c r="N95" s="283"/>
      <c r="O95" s="283"/>
      <c r="P95" s="283"/>
      <c r="Q95" s="283"/>
      <c r="R95" s="283"/>
      <c r="S95" s="283"/>
      <c r="T95" s="283"/>
      <c r="U95" s="283"/>
      <c r="V95" s="283"/>
      <c r="W95" s="283"/>
      <c r="X95" s="283"/>
      <c r="Y95" s="283"/>
      <c r="Z95" s="283"/>
      <c r="AA95" s="283"/>
      <c r="AB95" s="283"/>
      <c r="AC95" s="283"/>
      <c r="AD95" s="283"/>
      <c r="AE95" s="283"/>
      <c r="AF95" s="283"/>
      <c r="AG95" s="281">
        <f>'2021-21 - Zimní údržba a ...'!J28</f>
        <v>0</v>
      </c>
      <c r="AH95" s="282"/>
      <c r="AI95" s="282"/>
      <c r="AJ95" s="282"/>
      <c r="AK95" s="282"/>
      <c r="AL95" s="282"/>
      <c r="AM95" s="282"/>
      <c r="AN95" s="281">
        <f>SUM(AG95,AT95)</f>
        <v>0</v>
      </c>
      <c r="AO95" s="282"/>
      <c r="AP95" s="282"/>
      <c r="AQ95" s="93" t="s">
        <v>76</v>
      </c>
      <c r="AR95" s="94"/>
      <c r="AS95" s="95">
        <v>0</v>
      </c>
      <c r="AT95" s="96">
        <f>ROUND(SUM(AV95:AW95),2)</f>
        <v>0</v>
      </c>
      <c r="AU95" s="97">
        <f>'2021-21 - Zimní údržba a ...'!P117</f>
        <v>0</v>
      </c>
      <c r="AV95" s="96">
        <f>'2021-21 - Zimní údržba a ...'!J31</f>
        <v>0</v>
      </c>
      <c r="AW95" s="96">
        <f>'2021-21 - Zimní údržba a ...'!J32</f>
        <v>0</v>
      </c>
      <c r="AX95" s="96">
        <f>'2021-21 - Zimní údržba a ...'!J33</f>
        <v>0</v>
      </c>
      <c r="AY95" s="96">
        <f>'2021-21 - Zimní údržba a ...'!J34</f>
        <v>0</v>
      </c>
      <c r="AZ95" s="96">
        <f>'2021-21 - Zimní údržba a ...'!F31</f>
        <v>0</v>
      </c>
      <c r="BA95" s="96">
        <f>'2021-21 - Zimní údržba a ...'!F32</f>
        <v>0</v>
      </c>
      <c r="BB95" s="96">
        <f>'2021-21 - Zimní údržba a ...'!F33</f>
        <v>0</v>
      </c>
      <c r="BC95" s="96">
        <f>'2021-21 - Zimní údržba a ...'!F34</f>
        <v>0</v>
      </c>
      <c r="BD95" s="98">
        <f>'2021-21 - Zimní údržba a ...'!F35</f>
        <v>0</v>
      </c>
      <c r="BT95" s="99" t="s">
        <v>77</v>
      </c>
      <c r="BU95" s="99" t="s">
        <v>78</v>
      </c>
      <c r="BV95" s="99" t="s">
        <v>73</v>
      </c>
      <c r="BW95" s="99" t="s">
        <v>5</v>
      </c>
      <c r="BX95" s="99" t="s">
        <v>74</v>
      </c>
      <c r="CL95" s="99" t="s">
        <v>1</v>
      </c>
    </row>
    <row r="96" spans="1:90" s="2" customFormat="1" ht="30" customHeight="1" x14ac:dyDescent="0.2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 x14ac:dyDescent="0.2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algorithmName="SHA-512" hashValue="UxabkaWaO9N2yTuAQGHhWLW/Sesj+yqriNTIa7KDz5HT7JEZU3CAz0mPgKUbzAYHHTjb9qpByLNBHIY4I8dLXg==" saltValue="td3qsxqx8cpGUnHIrCO69j8y9wKSTzUbS3bQMCAVfMA5GpHidzLHeTxl+VYRvabpgn00yte7WdaKPp4X/oJ14A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2021-21 - Zimní údržba a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4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AT2" s="14" t="s">
        <v>5</v>
      </c>
    </row>
    <row r="3" spans="1:46" s="1" customFormat="1" ht="6.95" customHeight="1" x14ac:dyDescent="0.2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7"/>
      <c r="AT3" s="14" t="s">
        <v>79</v>
      </c>
    </row>
    <row r="4" spans="1:46" s="1" customFormat="1" ht="24.95" customHeight="1" x14ac:dyDescent="0.2">
      <c r="B4" s="17"/>
      <c r="D4" s="102" t="s">
        <v>80</v>
      </c>
      <c r="L4" s="17"/>
      <c r="M4" s="103" t="s">
        <v>10</v>
      </c>
      <c r="AT4" s="14" t="s">
        <v>4</v>
      </c>
    </row>
    <row r="5" spans="1:46" s="1" customFormat="1" ht="6.95" customHeight="1" x14ac:dyDescent="0.2">
      <c r="B5" s="17"/>
      <c r="L5" s="17"/>
    </row>
    <row r="6" spans="1:46" s="2" customFormat="1" ht="12" customHeight="1" x14ac:dyDescent="0.2">
      <c r="A6" s="31"/>
      <c r="B6" s="36"/>
      <c r="C6" s="31"/>
      <c r="D6" s="104" t="s">
        <v>16</v>
      </c>
      <c r="E6" s="31"/>
      <c r="F6" s="31"/>
      <c r="G6" s="31"/>
      <c r="H6" s="31"/>
      <c r="I6" s="31"/>
      <c r="J6" s="31"/>
      <c r="K6" s="31"/>
      <c r="L6" s="48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</row>
    <row r="7" spans="1:46" s="2" customFormat="1" ht="16.5" customHeight="1" x14ac:dyDescent="0.2">
      <c r="A7" s="31"/>
      <c r="B7" s="36"/>
      <c r="C7" s="31"/>
      <c r="D7" s="31"/>
      <c r="E7" s="316" t="s">
        <v>17</v>
      </c>
      <c r="F7" s="317"/>
      <c r="G7" s="317"/>
      <c r="H7" s="317"/>
      <c r="I7" s="31"/>
      <c r="J7" s="31"/>
      <c r="K7" s="31"/>
      <c r="L7" s="48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</row>
    <row r="8" spans="1:46" s="2" customFormat="1" x14ac:dyDescent="0.2">
      <c r="A8" s="31"/>
      <c r="B8" s="36"/>
      <c r="C8" s="31"/>
      <c r="D8" s="31"/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2" customHeight="1" x14ac:dyDescent="0.2">
      <c r="A9" s="31"/>
      <c r="B9" s="36"/>
      <c r="C9" s="31"/>
      <c r="D9" s="104" t="s">
        <v>18</v>
      </c>
      <c r="E9" s="31"/>
      <c r="F9" s="105" t="s">
        <v>1</v>
      </c>
      <c r="G9" s="31"/>
      <c r="H9" s="31"/>
      <c r="I9" s="104" t="s">
        <v>19</v>
      </c>
      <c r="J9" s="105" t="s">
        <v>1</v>
      </c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 x14ac:dyDescent="0.2">
      <c r="A10" s="31"/>
      <c r="B10" s="36"/>
      <c r="C10" s="31"/>
      <c r="D10" s="104" t="s">
        <v>20</v>
      </c>
      <c r="E10" s="31"/>
      <c r="F10" s="105" t="s">
        <v>21</v>
      </c>
      <c r="G10" s="31"/>
      <c r="H10" s="31"/>
      <c r="I10" s="104" t="s">
        <v>22</v>
      </c>
      <c r="J10" s="106">
        <f>'Rekapitulace stavby'!AN8</f>
        <v>44180</v>
      </c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0.9" customHeight="1" x14ac:dyDescent="0.2">
      <c r="A11" s="31"/>
      <c r="B11" s="36"/>
      <c r="C11" s="31"/>
      <c r="D11" s="31"/>
      <c r="E11" s="31"/>
      <c r="F11" s="31"/>
      <c r="G11" s="31"/>
      <c r="H11" s="31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 x14ac:dyDescent="0.2">
      <c r="A12" s="31"/>
      <c r="B12" s="36"/>
      <c r="C12" s="31"/>
      <c r="D12" s="104" t="s">
        <v>23</v>
      </c>
      <c r="E12" s="31"/>
      <c r="F12" s="31"/>
      <c r="G12" s="31"/>
      <c r="H12" s="31"/>
      <c r="I12" s="104" t="s">
        <v>24</v>
      </c>
      <c r="J12" s="105" t="str">
        <f>IF('Rekapitulace stavby'!AN10="","",'Rekapitulace stavby'!AN10)</f>
        <v/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8" customHeight="1" x14ac:dyDescent="0.2">
      <c r="A13" s="31"/>
      <c r="B13" s="36"/>
      <c r="C13" s="31"/>
      <c r="D13" s="31"/>
      <c r="E13" s="105" t="str">
        <f>IF('Rekapitulace stavby'!E11="","",'Rekapitulace stavby'!E11)</f>
        <v xml:space="preserve"> </v>
      </c>
      <c r="F13" s="31"/>
      <c r="G13" s="31"/>
      <c r="H13" s="31"/>
      <c r="I13" s="104" t="s">
        <v>25</v>
      </c>
      <c r="J13" s="105" t="str">
        <f>IF('Rekapitulace stavby'!AN11="","",'Rekapitulace stavby'!AN11)</f>
        <v/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6.95" customHeight="1" x14ac:dyDescent="0.2">
      <c r="A14" s="31"/>
      <c r="B14" s="36"/>
      <c r="C14" s="31"/>
      <c r="D14" s="31"/>
      <c r="E14" s="31"/>
      <c r="F14" s="31"/>
      <c r="G14" s="31"/>
      <c r="H14" s="31"/>
      <c r="I14" s="31"/>
      <c r="J14" s="31"/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 x14ac:dyDescent="0.2">
      <c r="A15" s="31"/>
      <c r="B15" s="36"/>
      <c r="C15" s="31"/>
      <c r="D15" s="104" t="s">
        <v>26</v>
      </c>
      <c r="E15" s="31"/>
      <c r="F15" s="31"/>
      <c r="G15" s="31"/>
      <c r="H15" s="31"/>
      <c r="I15" s="104" t="s">
        <v>24</v>
      </c>
      <c r="J15" s="27" t="str">
        <f>'Rekapitulace stavby'!AN13</f>
        <v>Vyplň údaj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8" customHeight="1" x14ac:dyDescent="0.2">
      <c r="A16" s="31"/>
      <c r="B16" s="36"/>
      <c r="C16" s="31"/>
      <c r="D16" s="31"/>
      <c r="E16" s="318" t="str">
        <f>'Rekapitulace stavby'!E14</f>
        <v>Vyplň údaj</v>
      </c>
      <c r="F16" s="319"/>
      <c r="G16" s="319"/>
      <c r="H16" s="319"/>
      <c r="I16" s="104" t="s">
        <v>25</v>
      </c>
      <c r="J16" s="27" t="str">
        <f>'Rekapitulace stavby'!AN14</f>
        <v>Vyplň údaj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6.95" customHeight="1" x14ac:dyDescent="0.2">
      <c r="A17" s="31"/>
      <c r="B17" s="36"/>
      <c r="C17" s="31"/>
      <c r="D17" s="31"/>
      <c r="E17" s="31"/>
      <c r="F17" s="31"/>
      <c r="G17" s="31"/>
      <c r="H17" s="31"/>
      <c r="I17" s="31"/>
      <c r="J17" s="31"/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 x14ac:dyDescent="0.2">
      <c r="A18" s="31"/>
      <c r="B18" s="36"/>
      <c r="C18" s="31"/>
      <c r="D18" s="104" t="s">
        <v>28</v>
      </c>
      <c r="E18" s="31"/>
      <c r="F18" s="31"/>
      <c r="G18" s="31"/>
      <c r="H18" s="31"/>
      <c r="I18" s="104" t="s">
        <v>24</v>
      </c>
      <c r="J18" s="105" t="str">
        <f>IF('Rekapitulace stavby'!AN16="","",'Rekapitulace stavby'!AN16)</f>
        <v/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 x14ac:dyDescent="0.2">
      <c r="A19" s="31"/>
      <c r="B19" s="36"/>
      <c r="C19" s="31"/>
      <c r="D19" s="31"/>
      <c r="E19" s="105" t="str">
        <f>IF('Rekapitulace stavby'!E17="","",'Rekapitulace stavby'!E17)</f>
        <v xml:space="preserve"> </v>
      </c>
      <c r="F19" s="31"/>
      <c r="G19" s="31"/>
      <c r="H19" s="31"/>
      <c r="I19" s="104" t="s">
        <v>25</v>
      </c>
      <c r="J19" s="105" t="str">
        <f>IF('Rekapitulace stavby'!AN17="","",'Rekapitulace stavby'!AN17)</f>
        <v/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 x14ac:dyDescent="0.2">
      <c r="A20" s="31"/>
      <c r="B20" s="36"/>
      <c r="C20" s="31"/>
      <c r="D20" s="31"/>
      <c r="E20" s="31"/>
      <c r="F20" s="31"/>
      <c r="G20" s="31"/>
      <c r="H20" s="31"/>
      <c r="I20" s="31"/>
      <c r="J20" s="31"/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 x14ac:dyDescent="0.2">
      <c r="A21" s="31"/>
      <c r="B21" s="36"/>
      <c r="C21" s="31"/>
      <c r="D21" s="104" t="s">
        <v>30</v>
      </c>
      <c r="E21" s="31"/>
      <c r="F21" s="31"/>
      <c r="G21" s="31"/>
      <c r="H21" s="31"/>
      <c r="I21" s="104" t="s">
        <v>24</v>
      </c>
      <c r="J21" s="105" t="str">
        <f>IF('Rekapitulace stavby'!AN19="","",'Rekapitulace stavby'!AN19)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 x14ac:dyDescent="0.2">
      <c r="A22" s="31"/>
      <c r="B22" s="36"/>
      <c r="C22" s="31"/>
      <c r="D22" s="31"/>
      <c r="E22" s="105" t="str">
        <f>IF('Rekapitulace stavby'!E20="","",'Rekapitulace stavby'!E20)</f>
        <v xml:space="preserve"> </v>
      </c>
      <c r="F22" s="31"/>
      <c r="G22" s="31"/>
      <c r="H22" s="31"/>
      <c r="I22" s="104" t="s">
        <v>25</v>
      </c>
      <c r="J22" s="105" t="str">
        <f>IF('Rekapitulace stavby'!AN20="","",'Rekapitulace stavby'!AN20)</f>
        <v/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 x14ac:dyDescent="0.2">
      <c r="A23" s="31"/>
      <c r="B23" s="36"/>
      <c r="C23" s="31"/>
      <c r="D23" s="31"/>
      <c r="E23" s="31"/>
      <c r="F23" s="31"/>
      <c r="G23" s="31"/>
      <c r="H23" s="31"/>
      <c r="I23" s="31"/>
      <c r="J23" s="31"/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 x14ac:dyDescent="0.2">
      <c r="A24" s="31"/>
      <c r="B24" s="36"/>
      <c r="C24" s="31"/>
      <c r="D24" s="104" t="s">
        <v>31</v>
      </c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8" customFormat="1" ht="16.5" customHeight="1" x14ac:dyDescent="0.2">
      <c r="A25" s="107"/>
      <c r="B25" s="108"/>
      <c r="C25" s="107"/>
      <c r="D25" s="107"/>
      <c r="E25" s="320" t="s">
        <v>1</v>
      </c>
      <c r="F25" s="320"/>
      <c r="G25" s="320"/>
      <c r="H25" s="320"/>
      <c r="I25" s="107"/>
      <c r="J25" s="107"/>
      <c r="K25" s="107"/>
      <c r="L25" s="109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</row>
    <row r="26" spans="1:31" s="2" customFormat="1" ht="6.95" customHeight="1" x14ac:dyDescent="0.2">
      <c r="A26" s="31"/>
      <c r="B26" s="36"/>
      <c r="C26" s="31"/>
      <c r="D26" s="31"/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 x14ac:dyDescent="0.2">
      <c r="A27" s="31"/>
      <c r="B27" s="36"/>
      <c r="C27" s="31"/>
      <c r="D27" s="110"/>
      <c r="E27" s="110"/>
      <c r="F27" s="110"/>
      <c r="G27" s="110"/>
      <c r="H27" s="110"/>
      <c r="I27" s="110"/>
      <c r="J27" s="110"/>
      <c r="K27" s="110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25.35" customHeight="1" x14ac:dyDescent="0.2">
      <c r="A28" s="31"/>
      <c r="B28" s="36"/>
      <c r="C28" s="31"/>
      <c r="D28" s="111" t="s">
        <v>32</v>
      </c>
      <c r="E28" s="31"/>
      <c r="F28" s="31"/>
      <c r="G28" s="31"/>
      <c r="H28" s="31"/>
      <c r="I28" s="31"/>
      <c r="J28" s="112">
        <f>ROUND(J117, 2)</f>
        <v>0</v>
      </c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 x14ac:dyDescent="0.2">
      <c r="A29" s="31"/>
      <c r="B29" s="36"/>
      <c r="C29" s="31"/>
      <c r="D29" s="110"/>
      <c r="E29" s="110"/>
      <c r="F29" s="110"/>
      <c r="G29" s="110"/>
      <c r="H29" s="110"/>
      <c r="I29" s="110"/>
      <c r="J29" s="110"/>
      <c r="K29" s="11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 x14ac:dyDescent="0.2">
      <c r="A30" s="31"/>
      <c r="B30" s="36"/>
      <c r="C30" s="31"/>
      <c r="D30" s="31"/>
      <c r="E30" s="31"/>
      <c r="F30" s="113" t="s">
        <v>34</v>
      </c>
      <c r="G30" s="31"/>
      <c r="H30" s="31"/>
      <c r="I30" s="113" t="s">
        <v>33</v>
      </c>
      <c r="J30" s="113" t="s">
        <v>35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 x14ac:dyDescent="0.2">
      <c r="A31" s="31"/>
      <c r="B31" s="36"/>
      <c r="C31" s="31"/>
      <c r="D31" s="114" t="s">
        <v>36</v>
      </c>
      <c r="E31" s="104" t="s">
        <v>37</v>
      </c>
      <c r="F31" s="115">
        <f>ROUND((SUM(BE117:BE193)),  2)</f>
        <v>0</v>
      </c>
      <c r="G31" s="31"/>
      <c r="H31" s="31"/>
      <c r="I31" s="116">
        <v>0.21</v>
      </c>
      <c r="J31" s="115">
        <f>ROUND(((SUM(BE117:BE193))*I31),  2)</f>
        <v>0</v>
      </c>
      <c r="K31" s="3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 x14ac:dyDescent="0.2">
      <c r="A32" s="31"/>
      <c r="B32" s="36"/>
      <c r="C32" s="31"/>
      <c r="D32" s="31"/>
      <c r="E32" s="104" t="s">
        <v>38</v>
      </c>
      <c r="F32" s="115">
        <f>ROUND((SUM(BF117:BF193)),  2)</f>
        <v>0</v>
      </c>
      <c r="G32" s="31"/>
      <c r="H32" s="31"/>
      <c r="I32" s="116">
        <v>0.15</v>
      </c>
      <c r="J32" s="115">
        <f>ROUND(((SUM(BF117:BF193))*I32), 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 x14ac:dyDescent="0.2">
      <c r="A33" s="31"/>
      <c r="B33" s="36"/>
      <c r="C33" s="31"/>
      <c r="D33" s="31"/>
      <c r="E33" s="104" t="s">
        <v>39</v>
      </c>
      <c r="F33" s="115">
        <f>ROUND((SUM(BG117:BG193)),  2)</f>
        <v>0</v>
      </c>
      <c r="G33" s="31"/>
      <c r="H33" s="31"/>
      <c r="I33" s="116">
        <v>0.21</v>
      </c>
      <c r="J33" s="115">
        <f>0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 x14ac:dyDescent="0.2">
      <c r="A34" s="31"/>
      <c r="B34" s="36"/>
      <c r="C34" s="31"/>
      <c r="D34" s="31"/>
      <c r="E34" s="104" t="s">
        <v>40</v>
      </c>
      <c r="F34" s="115">
        <f>ROUND((SUM(BH117:BH193)),  2)</f>
        <v>0</v>
      </c>
      <c r="G34" s="31"/>
      <c r="H34" s="31"/>
      <c r="I34" s="116">
        <v>0.15</v>
      </c>
      <c r="J34" s="115">
        <f>0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 x14ac:dyDescent="0.2">
      <c r="A35" s="31"/>
      <c r="B35" s="36"/>
      <c r="C35" s="31"/>
      <c r="D35" s="31"/>
      <c r="E35" s="104" t="s">
        <v>41</v>
      </c>
      <c r="F35" s="115">
        <f>ROUND((SUM(BI117:BI193)),  2)</f>
        <v>0</v>
      </c>
      <c r="G35" s="31"/>
      <c r="H35" s="31"/>
      <c r="I35" s="116">
        <v>0</v>
      </c>
      <c r="J35" s="115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6.95" customHeight="1" x14ac:dyDescent="0.2">
      <c r="A36" s="31"/>
      <c r="B36" s="36"/>
      <c r="C36" s="31"/>
      <c r="D36" s="31"/>
      <c r="E36" s="31"/>
      <c r="F36" s="31"/>
      <c r="G36" s="31"/>
      <c r="H36" s="31"/>
      <c r="I36" s="31"/>
      <c r="J36" s="31"/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25.35" customHeight="1" x14ac:dyDescent="0.2">
      <c r="A37" s="31"/>
      <c r="B37" s="36"/>
      <c r="C37" s="117"/>
      <c r="D37" s="118" t="s">
        <v>42</v>
      </c>
      <c r="E37" s="119"/>
      <c r="F37" s="119"/>
      <c r="G37" s="120" t="s">
        <v>43</v>
      </c>
      <c r="H37" s="121" t="s">
        <v>44</v>
      </c>
      <c r="I37" s="119"/>
      <c r="J37" s="122">
        <f>SUM(J28:J35)</f>
        <v>0</v>
      </c>
      <c r="K37" s="123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 x14ac:dyDescent="0.2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1" customFormat="1" ht="14.45" customHeight="1" x14ac:dyDescent="0.2">
      <c r="B39" s="17"/>
      <c r="L39" s="17"/>
    </row>
    <row r="40" spans="1:31" s="1" customFormat="1" ht="14.45" customHeight="1" x14ac:dyDescent="0.2">
      <c r="B40" s="17"/>
      <c r="L40" s="17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48"/>
      <c r="D50" s="124" t="s">
        <v>45</v>
      </c>
      <c r="E50" s="125"/>
      <c r="F50" s="125"/>
      <c r="G50" s="124" t="s">
        <v>46</v>
      </c>
      <c r="H50" s="125"/>
      <c r="I50" s="125"/>
      <c r="J50" s="125"/>
      <c r="K50" s="125"/>
      <c r="L50" s="48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31"/>
      <c r="B61" s="36"/>
      <c r="C61" s="31"/>
      <c r="D61" s="126" t="s">
        <v>47</v>
      </c>
      <c r="E61" s="127"/>
      <c r="F61" s="128" t="s">
        <v>48</v>
      </c>
      <c r="G61" s="126" t="s">
        <v>47</v>
      </c>
      <c r="H61" s="127"/>
      <c r="I61" s="127"/>
      <c r="J61" s="129" t="s">
        <v>48</v>
      </c>
      <c r="K61" s="127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31"/>
      <c r="B65" s="36"/>
      <c r="C65" s="31"/>
      <c r="D65" s="124" t="s">
        <v>49</v>
      </c>
      <c r="E65" s="130"/>
      <c r="F65" s="130"/>
      <c r="G65" s="124" t="s">
        <v>50</v>
      </c>
      <c r="H65" s="130"/>
      <c r="I65" s="130"/>
      <c r="J65" s="130"/>
      <c r="K65" s="130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31"/>
      <c r="B76" s="36"/>
      <c r="C76" s="31"/>
      <c r="D76" s="126" t="s">
        <v>47</v>
      </c>
      <c r="E76" s="127"/>
      <c r="F76" s="128" t="s">
        <v>48</v>
      </c>
      <c r="G76" s="126" t="s">
        <v>47</v>
      </c>
      <c r="H76" s="127"/>
      <c r="I76" s="127"/>
      <c r="J76" s="129" t="s">
        <v>48</v>
      </c>
      <c r="K76" s="127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 x14ac:dyDescent="0.2">
      <c r="A77" s="31"/>
      <c r="B77" s="131"/>
      <c r="C77" s="132"/>
      <c r="D77" s="132"/>
      <c r="E77" s="132"/>
      <c r="F77" s="132"/>
      <c r="G77" s="132"/>
      <c r="H77" s="132"/>
      <c r="I77" s="132"/>
      <c r="J77" s="132"/>
      <c r="K77" s="132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 x14ac:dyDescent="0.2">
      <c r="A81" s="31"/>
      <c r="B81" s="133"/>
      <c r="C81" s="134"/>
      <c r="D81" s="134"/>
      <c r="E81" s="134"/>
      <c r="F81" s="134"/>
      <c r="G81" s="134"/>
      <c r="H81" s="134"/>
      <c r="I81" s="134"/>
      <c r="J81" s="134"/>
      <c r="K81" s="134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 x14ac:dyDescent="0.2">
      <c r="A82" s="31"/>
      <c r="B82" s="32"/>
      <c r="C82" s="20" t="s">
        <v>81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 x14ac:dyDescent="0.2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 x14ac:dyDescent="0.2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 x14ac:dyDescent="0.2">
      <c r="A85" s="31"/>
      <c r="B85" s="32"/>
      <c r="C85" s="33"/>
      <c r="D85" s="33"/>
      <c r="E85" s="286" t="str">
        <f>E7</f>
        <v>Zimní údržba a odstranění sněhu u ST 2020-2022</v>
      </c>
      <c r="F85" s="321"/>
      <c r="G85" s="321"/>
      <c r="H85" s="321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6.95" customHeight="1" x14ac:dyDescent="0.2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2" customHeight="1" x14ac:dyDescent="0.2">
      <c r="A87" s="31"/>
      <c r="B87" s="32"/>
      <c r="C87" s="26" t="s">
        <v>20</v>
      </c>
      <c r="D87" s="33"/>
      <c r="E87" s="33"/>
      <c r="F87" s="24" t="str">
        <f>F10</f>
        <v xml:space="preserve"> </v>
      </c>
      <c r="G87" s="33"/>
      <c r="H87" s="33"/>
      <c r="I87" s="26" t="s">
        <v>22</v>
      </c>
      <c r="J87" s="63">
        <f>IF(J10="","",J10)</f>
        <v>44180</v>
      </c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 x14ac:dyDescent="0.2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5.2" customHeight="1" x14ac:dyDescent="0.2">
      <c r="A89" s="31"/>
      <c r="B89" s="32"/>
      <c r="C89" s="26" t="s">
        <v>23</v>
      </c>
      <c r="D89" s="33"/>
      <c r="E89" s="33"/>
      <c r="F89" s="24" t="str">
        <f>E13</f>
        <v xml:space="preserve"> </v>
      </c>
      <c r="G89" s="33"/>
      <c r="H89" s="33"/>
      <c r="I89" s="26" t="s">
        <v>28</v>
      </c>
      <c r="J89" s="29" t="str">
        <f>E19</f>
        <v xml:space="preserve"> 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15.2" customHeight="1" x14ac:dyDescent="0.2">
      <c r="A90" s="31"/>
      <c r="B90" s="32"/>
      <c r="C90" s="26" t="s">
        <v>26</v>
      </c>
      <c r="D90" s="33"/>
      <c r="E90" s="33"/>
      <c r="F90" s="24" t="str">
        <f>IF(E16="","",E16)</f>
        <v>Vyplň údaj</v>
      </c>
      <c r="G90" s="33"/>
      <c r="H90" s="33"/>
      <c r="I90" s="26" t="s">
        <v>30</v>
      </c>
      <c r="J90" s="29" t="str">
        <f>E22</f>
        <v xml:space="preserve"> </v>
      </c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0.35" customHeight="1" x14ac:dyDescent="0.2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9.25" customHeight="1" x14ac:dyDescent="0.2">
      <c r="A92" s="31"/>
      <c r="B92" s="32"/>
      <c r="C92" s="135" t="s">
        <v>82</v>
      </c>
      <c r="D92" s="136"/>
      <c r="E92" s="136"/>
      <c r="F92" s="136"/>
      <c r="G92" s="136"/>
      <c r="H92" s="136"/>
      <c r="I92" s="136"/>
      <c r="J92" s="137" t="s">
        <v>83</v>
      </c>
      <c r="K92" s="136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 x14ac:dyDescent="0.2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2.9" customHeight="1" x14ac:dyDescent="0.2">
      <c r="A94" s="31"/>
      <c r="B94" s="32"/>
      <c r="C94" s="138" t="s">
        <v>84</v>
      </c>
      <c r="D94" s="33"/>
      <c r="E94" s="33"/>
      <c r="F94" s="33"/>
      <c r="G94" s="33"/>
      <c r="H94" s="33"/>
      <c r="I94" s="33"/>
      <c r="J94" s="81">
        <f>J117</f>
        <v>0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U94" s="14" t="s">
        <v>85</v>
      </c>
    </row>
    <row r="95" spans="1:47" s="9" customFormat="1" ht="24.95" customHeight="1" x14ac:dyDescent="0.2">
      <c r="B95" s="139"/>
      <c r="C95" s="140"/>
      <c r="D95" s="141" t="s">
        <v>86</v>
      </c>
      <c r="E95" s="142"/>
      <c r="F95" s="142"/>
      <c r="G95" s="142"/>
      <c r="H95" s="142"/>
      <c r="I95" s="142"/>
      <c r="J95" s="143">
        <f>J118</f>
        <v>0</v>
      </c>
      <c r="K95" s="140"/>
      <c r="L95" s="144"/>
    </row>
    <row r="96" spans="1:47" s="10" customFormat="1" ht="19.899999999999999" customHeight="1" x14ac:dyDescent="0.2">
      <c r="B96" s="145"/>
      <c r="C96" s="146"/>
      <c r="D96" s="147" t="s">
        <v>87</v>
      </c>
      <c r="E96" s="148"/>
      <c r="F96" s="148"/>
      <c r="G96" s="148"/>
      <c r="H96" s="148"/>
      <c r="I96" s="148"/>
      <c r="J96" s="149">
        <f>J119</f>
        <v>0</v>
      </c>
      <c r="K96" s="146"/>
      <c r="L96" s="150"/>
    </row>
    <row r="97" spans="1:31" s="9" customFormat="1" ht="24.95" customHeight="1" x14ac:dyDescent="0.2">
      <c r="B97" s="139"/>
      <c r="C97" s="140"/>
      <c r="D97" s="141" t="s">
        <v>88</v>
      </c>
      <c r="E97" s="142"/>
      <c r="F97" s="142"/>
      <c r="G97" s="142"/>
      <c r="H97" s="142"/>
      <c r="I97" s="142"/>
      <c r="J97" s="143">
        <f>J164</f>
        <v>0</v>
      </c>
      <c r="K97" s="140"/>
      <c r="L97" s="144"/>
    </row>
    <row r="98" spans="1:31" s="9" customFormat="1" ht="24.95" customHeight="1" x14ac:dyDescent="0.2">
      <c r="B98" s="139"/>
      <c r="C98" s="140"/>
      <c r="D98" s="141" t="s">
        <v>89</v>
      </c>
      <c r="E98" s="142"/>
      <c r="F98" s="142"/>
      <c r="G98" s="142"/>
      <c r="H98" s="142"/>
      <c r="I98" s="142"/>
      <c r="J98" s="143">
        <f>J179</f>
        <v>0</v>
      </c>
      <c r="K98" s="140"/>
      <c r="L98" s="144"/>
    </row>
    <row r="99" spans="1:31" s="10" customFormat="1" ht="19.899999999999999" customHeight="1" x14ac:dyDescent="0.2">
      <c r="B99" s="145"/>
      <c r="C99" s="146"/>
      <c r="D99" s="147" t="s">
        <v>90</v>
      </c>
      <c r="E99" s="148"/>
      <c r="F99" s="148"/>
      <c r="G99" s="148"/>
      <c r="H99" s="148"/>
      <c r="I99" s="148"/>
      <c r="J99" s="149">
        <f>J190</f>
        <v>0</v>
      </c>
      <c r="K99" s="146"/>
      <c r="L99" s="150"/>
    </row>
    <row r="100" spans="1:31" s="2" customFormat="1" ht="21.75" customHeight="1" x14ac:dyDescent="0.2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5" customHeight="1" x14ac:dyDescent="0.2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5" customHeight="1" x14ac:dyDescent="0.2">
      <c r="A105" s="31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5" customHeight="1" x14ac:dyDescent="0.2">
      <c r="A106" s="31"/>
      <c r="B106" s="32"/>
      <c r="C106" s="20" t="s">
        <v>91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 x14ac:dyDescent="0.2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 x14ac:dyDescent="0.2">
      <c r="A108" s="31"/>
      <c r="B108" s="32"/>
      <c r="C108" s="26" t="s">
        <v>16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 x14ac:dyDescent="0.2">
      <c r="A109" s="31"/>
      <c r="B109" s="32"/>
      <c r="C109" s="33"/>
      <c r="D109" s="33"/>
      <c r="E109" s="286" t="str">
        <f>E7</f>
        <v>Zimní údržba a odstranění sněhu u ST 2020-2022</v>
      </c>
      <c r="F109" s="321"/>
      <c r="G109" s="321"/>
      <c r="H109" s="321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 x14ac:dyDescent="0.2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 x14ac:dyDescent="0.2">
      <c r="A111" s="31"/>
      <c r="B111" s="32"/>
      <c r="C111" s="26" t="s">
        <v>20</v>
      </c>
      <c r="D111" s="33"/>
      <c r="E111" s="33"/>
      <c r="F111" s="24" t="str">
        <f>F10</f>
        <v xml:space="preserve"> </v>
      </c>
      <c r="G111" s="33"/>
      <c r="H111" s="33"/>
      <c r="I111" s="26" t="s">
        <v>22</v>
      </c>
      <c r="J111" s="63">
        <f>IF(J10="","",J10)</f>
        <v>44180</v>
      </c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 x14ac:dyDescent="0.2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 x14ac:dyDescent="0.2">
      <c r="A113" s="31"/>
      <c r="B113" s="32"/>
      <c r="C113" s="26" t="s">
        <v>23</v>
      </c>
      <c r="D113" s="33"/>
      <c r="E113" s="33"/>
      <c r="F113" s="24" t="str">
        <f>E13</f>
        <v xml:space="preserve"> </v>
      </c>
      <c r="G113" s="33"/>
      <c r="H113" s="33"/>
      <c r="I113" s="26" t="s">
        <v>28</v>
      </c>
      <c r="J113" s="29" t="str">
        <f>E19</f>
        <v xml:space="preserve"> 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 x14ac:dyDescent="0.2">
      <c r="A114" s="31"/>
      <c r="B114" s="32"/>
      <c r="C114" s="26" t="s">
        <v>26</v>
      </c>
      <c r="D114" s="33"/>
      <c r="E114" s="33"/>
      <c r="F114" s="24" t="str">
        <f>IF(E16="","",E16)</f>
        <v>Vyplň údaj</v>
      </c>
      <c r="G114" s="33"/>
      <c r="H114" s="33"/>
      <c r="I114" s="26" t="s">
        <v>30</v>
      </c>
      <c r="J114" s="29" t="str">
        <f>E22</f>
        <v xml:space="preserve"> 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 x14ac:dyDescent="0.2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1" customFormat="1" ht="29.25" customHeight="1" x14ac:dyDescent="0.2">
      <c r="A116" s="151"/>
      <c r="B116" s="152"/>
      <c r="C116" s="153" t="s">
        <v>92</v>
      </c>
      <c r="D116" s="154" t="s">
        <v>57</v>
      </c>
      <c r="E116" s="154" t="s">
        <v>53</v>
      </c>
      <c r="F116" s="154" t="s">
        <v>54</v>
      </c>
      <c r="G116" s="154" t="s">
        <v>93</v>
      </c>
      <c r="H116" s="154" t="s">
        <v>94</v>
      </c>
      <c r="I116" s="154" t="s">
        <v>95</v>
      </c>
      <c r="J116" s="155" t="s">
        <v>83</v>
      </c>
      <c r="K116" s="156" t="s">
        <v>96</v>
      </c>
      <c r="L116" s="157"/>
      <c r="M116" s="72" t="s">
        <v>1</v>
      </c>
      <c r="N116" s="73" t="s">
        <v>36</v>
      </c>
      <c r="O116" s="73" t="s">
        <v>97</v>
      </c>
      <c r="P116" s="73" t="s">
        <v>98</v>
      </c>
      <c r="Q116" s="73" t="s">
        <v>99</v>
      </c>
      <c r="R116" s="73" t="s">
        <v>100</v>
      </c>
      <c r="S116" s="73" t="s">
        <v>101</v>
      </c>
      <c r="T116" s="74" t="s">
        <v>102</v>
      </c>
      <c r="U116" s="151"/>
      <c r="V116" s="151"/>
      <c r="W116" s="151"/>
      <c r="X116" s="151"/>
      <c r="Y116" s="151"/>
      <c r="Z116" s="151"/>
      <c r="AA116" s="151"/>
      <c r="AB116" s="151"/>
      <c r="AC116" s="151"/>
      <c r="AD116" s="151"/>
      <c r="AE116" s="151"/>
    </row>
    <row r="117" spans="1:65" s="2" customFormat="1" ht="22.9" customHeight="1" x14ac:dyDescent="0.25">
      <c r="A117" s="31"/>
      <c r="B117" s="32"/>
      <c r="C117" s="79" t="s">
        <v>103</v>
      </c>
      <c r="D117" s="33"/>
      <c r="E117" s="33"/>
      <c r="F117" s="33"/>
      <c r="G117" s="33"/>
      <c r="H117" s="33"/>
      <c r="I117" s="33"/>
      <c r="J117" s="158">
        <f>BK117</f>
        <v>0</v>
      </c>
      <c r="K117" s="33"/>
      <c r="L117" s="36"/>
      <c r="M117" s="75"/>
      <c r="N117" s="159"/>
      <c r="O117" s="76"/>
      <c r="P117" s="160">
        <f>P118+P164+P179</f>
        <v>0</v>
      </c>
      <c r="Q117" s="76"/>
      <c r="R117" s="160">
        <f>R118+R164+R179</f>
        <v>300</v>
      </c>
      <c r="S117" s="76"/>
      <c r="T117" s="161">
        <f>T118+T164+T179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4" t="s">
        <v>71</v>
      </c>
      <c r="AU117" s="14" t="s">
        <v>85</v>
      </c>
      <c r="BK117" s="162">
        <f>BK118+BK164+BK179</f>
        <v>0</v>
      </c>
    </row>
    <row r="118" spans="1:65" s="12" customFormat="1" ht="25.9" customHeight="1" x14ac:dyDescent="0.2">
      <c r="B118" s="163"/>
      <c r="C118" s="164"/>
      <c r="D118" s="165" t="s">
        <v>71</v>
      </c>
      <c r="E118" s="166" t="s">
        <v>104</v>
      </c>
      <c r="F118" s="166" t="s">
        <v>105</v>
      </c>
      <c r="G118" s="164"/>
      <c r="H118" s="164"/>
      <c r="I118" s="167"/>
      <c r="J118" s="168">
        <f>BK118</f>
        <v>0</v>
      </c>
      <c r="K118" s="164"/>
      <c r="L118" s="169"/>
      <c r="M118" s="170"/>
      <c r="N118" s="171"/>
      <c r="O118" s="171"/>
      <c r="P118" s="172">
        <f>P119</f>
        <v>0</v>
      </c>
      <c r="Q118" s="171"/>
      <c r="R118" s="172">
        <f>R119</f>
        <v>300</v>
      </c>
      <c r="S118" s="171"/>
      <c r="T118" s="173">
        <f>T119</f>
        <v>0</v>
      </c>
      <c r="AR118" s="174" t="s">
        <v>77</v>
      </c>
      <c r="AT118" s="175" t="s">
        <v>71</v>
      </c>
      <c r="AU118" s="175" t="s">
        <v>72</v>
      </c>
      <c r="AY118" s="174" t="s">
        <v>106</v>
      </c>
      <c r="BK118" s="176">
        <f>BK119</f>
        <v>0</v>
      </c>
    </row>
    <row r="119" spans="1:65" s="12" customFormat="1" ht="22.9" customHeight="1" x14ac:dyDescent="0.2">
      <c r="B119" s="163"/>
      <c r="C119" s="164"/>
      <c r="D119" s="165" t="s">
        <v>71</v>
      </c>
      <c r="E119" s="177" t="s">
        <v>107</v>
      </c>
      <c r="F119" s="177" t="s">
        <v>108</v>
      </c>
      <c r="G119" s="164"/>
      <c r="H119" s="164"/>
      <c r="I119" s="167"/>
      <c r="J119" s="178">
        <f>BK119</f>
        <v>0</v>
      </c>
      <c r="K119" s="164"/>
      <c r="L119" s="169"/>
      <c r="M119" s="170"/>
      <c r="N119" s="171"/>
      <c r="O119" s="171"/>
      <c r="P119" s="172">
        <f>SUM(P120:P163)</f>
        <v>0</v>
      </c>
      <c r="Q119" s="171"/>
      <c r="R119" s="172">
        <f>SUM(R120:R163)</f>
        <v>300</v>
      </c>
      <c r="S119" s="171"/>
      <c r="T119" s="173">
        <f>SUM(T120:T163)</f>
        <v>0</v>
      </c>
      <c r="AR119" s="174" t="s">
        <v>77</v>
      </c>
      <c r="AT119" s="175" t="s">
        <v>71</v>
      </c>
      <c r="AU119" s="175" t="s">
        <v>77</v>
      </c>
      <c r="AY119" s="174" t="s">
        <v>106</v>
      </c>
      <c r="BK119" s="176">
        <f>SUM(BK120:BK163)</f>
        <v>0</v>
      </c>
    </row>
    <row r="120" spans="1:65" s="2" customFormat="1" ht="24.2" customHeight="1" x14ac:dyDescent="0.2">
      <c r="A120" s="31"/>
      <c r="B120" s="32"/>
      <c r="C120" s="179" t="s">
        <v>77</v>
      </c>
      <c r="D120" s="179" t="s">
        <v>109</v>
      </c>
      <c r="E120" s="180" t="s">
        <v>110</v>
      </c>
      <c r="F120" s="181" t="s">
        <v>111</v>
      </c>
      <c r="G120" s="182" t="s">
        <v>112</v>
      </c>
      <c r="H120" s="183">
        <v>5</v>
      </c>
      <c r="I120" s="184"/>
      <c r="J120" s="185">
        <f>ROUND(I120*H120,2)</f>
        <v>0</v>
      </c>
      <c r="K120" s="186"/>
      <c r="L120" s="36"/>
      <c r="M120" s="187" t="s">
        <v>1</v>
      </c>
      <c r="N120" s="188" t="s">
        <v>37</v>
      </c>
      <c r="O120" s="68"/>
      <c r="P120" s="189">
        <f>O120*H120</f>
        <v>0</v>
      </c>
      <c r="Q120" s="189">
        <v>0</v>
      </c>
      <c r="R120" s="189">
        <f>Q120*H120</f>
        <v>0</v>
      </c>
      <c r="S120" s="189">
        <v>0</v>
      </c>
      <c r="T120" s="190">
        <f>S120*H120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91" t="s">
        <v>113</v>
      </c>
      <c r="AT120" s="191" t="s">
        <v>109</v>
      </c>
      <c r="AU120" s="191" t="s">
        <v>79</v>
      </c>
      <c r="AY120" s="14" t="s">
        <v>106</v>
      </c>
      <c r="BE120" s="192">
        <f>IF(N120="základní",J120,0)</f>
        <v>0</v>
      </c>
      <c r="BF120" s="192">
        <f>IF(N120="snížená",J120,0)</f>
        <v>0</v>
      </c>
      <c r="BG120" s="192">
        <f>IF(N120="zákl. přenesená",J120,0)</f>
        <v>0</v>
      </c>
      <c r="BH120" s="192">
        <f>IF(N120="sníž. přenesená",J120,0)</f>
        <v>0</v>
      </c>
      <c r="BI120" s="192">
        <f>IF(N120="nulová",J120,0)</f>
        <v>0</v>
      </c>
      <c r="BJ120" s="14" t="s">
        <v>77</v>
      </c>
      <c r="BK120" s="192">
        <f>ROUND(I120*H120,2)</f>
        <v>0</v>
      </c>
      <c r="BL120" s="14" t="s">
        <v>113</v>
      </c>
      <c r="BM120" s="191" t="s">
        <v>114</v>
      </c>
    </row>
    <row r="121" spans="1:65" s="2" customFormat="1" ht="48.75" x14ac:dyDescent="0.2">
      <c r="A121" s="31"/>
      <c r="B121" s="32"/>
      <c r="C121" s="33"/>
      <c r="D121" s="193" t="s">
        <v>115</v>
      </c>
      <c r="E121" s="33"/>
      <c r="F121" s="194" t="s">
        <v>116</v>
      </c>
      <c r="G121" s="33"/>
      <c r="H121" s="33"/>
      <c r="I121" s="195"/>
      <c r="J121" s="33"/>
      <c r="K121" s="33"/>
      <c r="L121" s="36"/>
      <c r="M121" s="196"/>
      <c r="N121" s="197"/>
      <c r="O121" s="68"/>
      <c r="P121" s="68"/>
      <c r="Q121" s="68"/>
      <c r="R121" s="68"/>
      <c r="S121" s="68"/>
      <c r="T121" s="69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4" t="s">
        <v>115</v>
      </c>
      <c r="AU121" s="14" t="s">
        <v>79</v>
      </c>
    </row>
    <row r="122" spans="1:65" s="2" customFormat="1" ht="24.2" customHeight="1" x14ac:dyDescent="0.2">
      <c r="A122" s="31"/>
      <c r="B122" s="32"/>
      <c r="C122" s="179" t="s">
        <v>79</v>
      </c>
      <c r="D122" s="179" t="s">
        <v>109</v>
      </c>
      <c r="E122" s="180" t="s">
        <v>117</v>
      </c>
      <c r="F122" s="181" t="s">
        <v>118</v>
      </c>
      <c r="G122" s="182" t="s">
        <v>112</v>
      </c>
      <c r="H122" s="183">
        <v>5</v>
      </c>
      <c r="I122" s="184"/>
      <c r="J122" s="185">
        <f>ROUND(I122*H122,2)</f>
        <v>0</v>
      </c>
      <c r="K122" s="186"/>
      <c r="L122" s="36"/>
      <c r="M122" s="187" t="s">
        <v>1</v>
      </c>
      <c r="N122" s="188" t="s">
        <v>37</v>
      </c>
      <c r="O122" s="68"/>
      <c r="P122" s="189">
        <f>O122*H122</f>
        <v>0</v>
      </c>
      <c r="Q122" s="189">
        <v>0</v>
      </c>
      <c r="R122" s="189">
        <f>Q122*H122</f>
        <v>0</v>
      </c>
      <c r="S122" s="189">
        <v>0</v>
      </c>
      <c r="T122" s="190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1" t="s">
        <v>113</v>
      </c>
      <c r="AT122" s="191" t="s">
        <v>109</v>
      </c>
      <c r="AU122" s="191" t="s">
        <v>79</v>
      </c>
      <c r="AY122" s="14" t="s">
        <v>106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4" t="s">
        <v>77</v>
      </c>
      <c r="BK122" s="192">
        <f>ROUND(I122*H122,2)</f>
        <v>0</v>
      </c>
      <c r="BL122" s="14" t="s">
        <v>113</v>
      </c>
      <c r="BM122" s="191" t="s">
        <v>119</v>
      </c>
    </row>
    <row r="123" spans="1:65" s="2" customFormat="1" ht="48.75" x14ac:dyDescent="0.2">
      <c r="A123" s="31"/>
      <c r="B123" s="32"/>
      <c r="C123" s="33"/>
      <c r="D123" s="193" t="s">
        <v>115</v>
      </c>
      <c r="E123" s="33"/>
      <c r="F123" s="194" t="s">
        <v>120</v>
      </c>
      <c r="G123" s="33"/>
      <c r="H123" s="33"/>
      <c r="I123" s="195"/>
      <c r="J123" s="33"/>
      <c r="K123" s="33"/>
      <c r="L123" s="36"/>
      <c r="M123" s="196"/>
      <c r="N123" s="197"/>
      <c r="O123" s="68"/>
      <c r="P123" s="68"/>
      <c r="Q123" s="68"/>
      <c r="R123" s="68"/>
      <c r="S123" s="68"/>
      <c r="T123" s="69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4" t="s">
        <v>115</v>
      </c>
      <c r="AU123" s="14" t="s">
        <v>79</v>
      </c>
    </row>
    <row r="124" spans="1:65" s="2" customFormat="1" ht="24.2" customHeight="1" x14ac:dyDescent="0.2">
      <c r="A124" s="31"/>
      <c r="B124" s="32"/>
      <c r="C124" s="179" t="s">
        <v>121</v>
      </c>
      <c r="D124" s="179" t="s">
        <v>109</v>
      </c>
      <c r="E124" s="180" t="s">
        <v>122</v>
      </c>
      <c r="F124" s="181" t="s">
        <v>123</v>
      </c>
      <c r="G124" s="182" t="s">
        <v>112</v>
      </c>
      <c r="H124" s="183">
        <v>5</v>
      </c>
      <c r="I124" s="184"/>
      <c r="J124" s="185">
        <f>ROUND(I124*H124,2)</f>
        <v>0</v>
      </c>
      <c r="K124" s="186"/>
      <c r="L124" s="36"/>
      <c r="M124" s="187" t="s">
        <v>1</v>
      </c>
      <c r="N124" s="188" t="s">
        <v>37</v>
      </c>
      <c r="O124" s="68"/>
      <c r="P124" s="189">
        <f>O124*H124</f>
        <v>0</v>
      </c>
      <c r="Q124" s="189">
        <v>0</v>
      </c>
      <c r="R124" s="189">
        <f>Q124*H124</f>
        <v>0</v>
      </c>
      <c r="S124" s="189">
        <v>0</v>
      </c>
      <c r="T124" s="190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1" t="s">
        <v>113</v>
      </c>
      <c r="AT124" s="191" t="s">
        <v>109</v>
      </c>
      <c r="AU124" s="191" t="s">
        <v>79</v>
      </c>
      <c r="AY124" s="14" t="s">
        <v>106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4" t="s">
        <v>77</v>
      </c>
      <c r="BK124" s="192">
        <f>ROUND(I124*H124,2)</f>
        <v>0</v>
      </c>
      <c r="BL124" s="14" t="s">
        <v>113</v>
      </c>
      <c r="BM124" s="191" t="s">
        <v>124</v>
      </c>
    </row>
    <row r="125" spans="1:65" s="2" customFormat="1" ht="48.75" x14ac:dyDescent="0.2">
      <c r="A125" s="31"/>
      <c r="B125" s="32"/>
      <c r="C125" s="33"/>
      <c r="D125" s="193" t="s">
        <v>115</v>
      </c>
      <c r="E125" s="33"/>
      <c r="F125" s="194" t="s">
        <v>125</v>
      </c>
      <c r="G125" s="33"/>
      <c r="H125" s="33"/>
      <c r="I125" s="195"/>
      <c r="J125" s="33"/>
      <c r="K125" s="33"/>
      <c r="L125" s="36"/>
      <c r="M125" s="196"/>
      <c r="N125" s="197"/>
      <c r="O125" s="68"/>
      <c r="P125" s="68"/>
      <c r="Q125" s="68"/>
      <c r="R125" s="68"/>
      <c r="S125" s="68"/>
      <c r="T125" s="69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4" t="s">
        <v>115</v>
      </c>
      <c r="AU125" s="14" t="s">
        <v>79</v>
      </c>
    </row>
    <row r="126" spans="1:65" s="2" customFormat="1" ht="24.2" customHeight="1" x14ac:dyDescent="0.2">
      <c r="A126" s="31"/>
      <c r="B126" s="32"/>
      <c r="C126" s="179" t="s">
        <v>113</v>
      </c>
      <c r="D126" s="179" t="s">
        <v>109</v>
      </c>
      <c r="E126" s="180" t="s">
        <v>126</v>
      </c>
      <c r="F126" s="181" t="s">
        <v>127</v>
      </c>
      <c r="G126" s="182" t="s">
        <v>112</v>
      </c>
      <c r="H126" s="183">
        <v>5</v>
      </c>
      <c r="I126" s="184"/>
      <c r="J126" s="185">
        <f>ROUND(I126*H126,2)</f>
        <v>0</v>
      </c>
      <c r="K126" s="186"/>
      <c r="L126" s="36"/>
      <c r="M126" s="187" t="s">
        <v>1</v>
      </c>
      <c r="N126" s="188" t="s">
        <v>37</v>
      </c>
      <c r="O126" s="68"/>
      <c r="P126" s="189">
        <f>O126*H126</f>
        <v>0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1" t="s">
        <v>113</v>
      </c>
      <c r="AT126" s="191" t="s">
        <v>109</v>
      </c>
      <c r="AU126" s="191" t="s">
        <v>79</v>
      </c>
      <c r="AY126" s="14" t="s">
        <v>106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4" t="s">
        <v>77</v>
      </c>
      <c r="BK126" s="192">
        <f>ROUND(I126*H126,2)</f>
        <v>0</v>
      </c>
      <c r="BL126" s="14" t="s">
        <v>113</v>
      </c>
      <c r="BM126" s="191" t="s">
        <v>128</v>
      </c>
    </row>
    <row r="127" spans="1:65" s="2" customFormat="1" ht="48.75" x14ac:dyDescent="0.2">
      <c r="A127" s="31"/>
      <c r="B127" s="32"/>
      <c r="C127" s="33"/>
      <c r="D127" s="193" t="s">
        <v>115</v>
      </c>
      <c r="E127" s="33"/>
      <c r="F127" s="194" t="s">
        <v>129</v>
      </c>
      <c r="G127" s="33"/>
      <c r="H127" s="33"/>
      <c r="I127" s="195"/>
      <c r="J127" s="33"/>
      <c r="K127" s="33"/>
      <c r="L127" s="36"/>
      <c r="M127" s="196"/>
      <c r="N127" s="197"/>
      <c r="O127" s="68"/>
      <c r="P127" s="68"/>
      <c r="Q127" s="68"/>
      <c r="R127" s="68"/>
      <c r="S127" s="68"/>
      <c r="T127" s="69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4" t="s">
        <v>115</v>
      </c>
      <c r="AU127" s="14" t="s">
        <v>79</v>
      </c>
    </row>
    <row r="128" spans="1:65" s="2" customFormat="1" ht="14.45" customHeight="1" x14ac:dyDescent="0.2">
      <c r="A128" s="31"/>
      <c r="B128" s="32"/>
      <c r="C128" s="179" t="s">
        <v>107</v>
      </c>
      <c r="D128" s="179" t="s">
        <v>109</v>
      </c>
      <c r="E128" s="180" t="s">
        <v>130</v>
      </c>
      <c r="F128" s="181" t="s">
        <v>131</v>
      </c>
      <c r="G128" s="182" t="s">
        <v>112</v>
      </c>
      <c r="H128" s="183">
        <v>5</v>
      </c>
      <c r="I128" s="184"/>
      <c r="J128" s="185">
        <f>ROUND(I128*H128,2)</f>
        <v>0</v>
      </c>
      <c r="K128" s="186"/>
      <c r="L128" s="36"/>
      <c r="M128" s="187" t="s">
        <v>1</v>
      </c>
      <c r="N128" s="188" t="s">
        <v>37</v>
      </c>
      <c r="O128" s="68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1" t="s">
        <v>113</v>
      </c>
      <c r="AT128" s="191" t="s">
        <v>109</v>
      </c>
      <c r="AU128" s="191" t="s">
        <v>79</v>
      </c>
      <c r="AY128" s="14" t="s">
        <v>106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4" t="s">
        <v>77</v>
      </c>
      <c r="BK128" s="192">
        <f>ROUND(I128*H128,2)</f>
        <v>0</v>
      </c>
      <c r="BL128" s="14" t="s">
        <v>113</v>
      </c>
      <c r="BM128" s="191" t="s">
        <v>132</v>
      </c>
    </row>
    <row r="129" spans="1:65" s="2" customFormat="1" ht="58.5" x14ac:dyDescent="0.2">
      <c r="A129" s="31"/>
      <c r="B129" s="32"/>
      <c r="C129" s="33"/>
      <c r="D129" s="193" t="s">
        <v>115</v>
      </c>
      <c r="E129" s="33"/>
      <c r="F129" s="194" t="s">
        <v>133</v>
      </c>
      <c r="G129" s="33"/>
      <c r="H129" s="33"/>
      <c r="I129" s="195"/>
      <c r="J129" s="33"/>
      <c r="K129" s="33"/>
      <c r="L129" s="36"/>
      <c r="M129" s="196"/>
      <c r="N129" s="197"/>
      <c r="O129" s="68"/>
      <c r="P129" s="68"/>
      <c r="Q129" s="68"/>
      <c r="R129" s="68"/>
      <c r="S129" s="68"/>
      <c r="T129" s="69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4" t="s">
        <v>115</v>
      </c>
      <c r="AU129" s="14" t="s">
        <v>79</v>
      </c>
    </row>
    <row r="130" spans="1:65" s="2" customFormat="1" ht="24.2" customHeight="1" x14ac:dyDescent="0.2">
      <c r="A130" s="31"/>
      <c r="B130" s="32"/>
      <c r="C130" s="179" t="s">
        <v>134</v>
      </c>
      <c r="D130" s="179" t="s">
        <v>109</v>
      </c>
      <c r="E130" s="180" t="s">
        <v>135</v>
      </c>
      <c r="F130" s="181" t="s">
        <v>136</v>
      </c>
      <c r="G130" s="182" t="s">
        <v>112</v>
      </c>
      <c r="H130" s="183">
        <v>5</v>
      </c>
      <c r="I130" s="184"/>
      <c r="J130" s="185">
        <f>ROUND(I130*H130,2)</f>
        <v>0</v>
      </c>
      <c r="K130" s="186"/>
      <c r="L130" s="36"/>
      <c r="M130" s="187" t="s">
        <v>1</v>
      </c>
      <c r="N130" s="188" t="s">
        <v>37</v>
      </c>
      <c r="O130" s="68"/>
      <c r="P130" s="189">
        <f>O130*H130</f>
        <v>0</v>
      </c>
      <c r="Q130" s="189">
        <v>0</v>
      </c>
      <c r="R130" s="189">
        <f>Q130*H130</f>
        <v>0</v>
      </c>
      <c r="S130" s="189">
        <v>0</v>
      </c>
      <c r="T130" s="190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1" t="s">
        <v>113</v>
      </c>
      <c r="AT130" s="191" t="s">
        <v>109</v>
      </c>
      <c r="AU130" s="191" t="s">
        <v>79</v>
      </c>
      <c r="AY130" s="14" t="s">
        <v>106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4" t="s">
        <v>77</v>
      </c>
      <c r="BK130" s="192">
        <f>ROUND(I130*H130,2)</f>
        <v>0</v>
      </c>
      <c r="BL130" s="14" t="s">
        <v>113</v>
      </c>
      <c r="BM130" s="191" t="s">
        <v>137</v>
      </c>
    </row>
    <row r="131" spans="1:65" s="2" customFormat="1" ht="58.5" x14ac:dyDescent="0.2">
      <c r="A131" s="31"/>
      <c r="B131" s="32"/>
      <c r="C131" s="33"/>
      <c r="D131" s="193" t="s">
        <v>115</v>
      </c>
      <c r="E131" s="33"/>
      <c r="F131" s="194" t="s">
        <v>138</v>
      </c>
      <c r="G131" s="33"/>
      <c r="H131" s="33"/>
      <c r="I131" s="195"/>
      <c r="J131" s="33"/>
      <c r="K131" s="33"/>
      <c r="L131" s="36"/>
      <c r="M131" s="196"/>
      <c r="N131" s="197"/>
      <c r="O131" s="68"/>
      <c r="P131" s="68"/>
      <c r="Q131" s="68"/>
      <c r="R131" s="68"/>
      <c r="S131" s="68"/>
      <c r="T131" s="69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4" t="s">
        <v>115</v>
      </c>
      <c r="AU131" s="14" t="s">
        <v>79</v>
      </c>
    </row>
    <row r="132" spans="1:65" s="2" customFormat="1" ht="14.45" customHeight="1" x14ac:dyDescent="0.2">
      <c r="A132" s="31"/>
      <c r="B132" s="32"/>
      <c r="C132" s="179" t="s">
        <v>139</v>
      </c>
      <c r="D132" s="179" t="s">
        <v>109</v>
      </c>
      <c r="E132" s="180" t="s">
        <v>140</v>
      </c>
      <c r="F132" s="181" t="s">
        <v>141</v>
      </c>
      <c r="G132" s="182" t="s">
        <v>142</v>
      </c>
      <c r="H132" s="183">
        <v>50</v>
      </c>
      <c r="I132" s="184"/>
      <c r="J132" s="185">
        <f>ROUND(I132*H132,2)</f>
        <v>0</v>
      </c>
      <c r="K132" s="186"/>
      <c r="L132" s="36"/>
      <c r="M132" s="187" t="s">
        <v>1</v>
      </c>
      <c r="N132" s="188" t="s">
        <v>37</v>
      </c>
      <c r="O132" s="68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1" t="s">
        <v>113</v>
      </c>
      <c r="AT132" s="191" t="s">
        <v>109</v>
      </c>
      <c r="AU132" s="191" t="s">
        <v>79</v>
      </c>
      <c r="AY132" s="14" t="s">
        <v>106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4" t="s">
        <v>77</v>
      </c>
      <c r="BK132" s="192">
        <f>ROUND(I132*H132,2)</f>
        <v>0</v>
      </c>
      <c r="BL132" s="14" t="s">
        <v>113</v>
      </c>
      <c r="BM132" s="191" t="s">
        <v>143</v>
      </c>
    </row>
    <row r="133" spans="1:65" s="2" customFormat="1" ht="48.75" x14ac:dyDescent="0.2">
      <c r="A133" s="31"/>
      <c r="B133" s="32"/>
      <c r="C133" s="33"/>
      <c r="D133" s="193" t="s">
        <v>115</v>
      </c>
      <c r="E133" s="33"/>
      <c r="F133" s="194" t="s">
        <v>144</v>
      </c>
      <c r="G133" s="33"/>
      <c r="H133" s="33"/>
      <c r="I133" s="195"/>
      <c r="J133" s="33"/>
      <c r="K133" s="33"/>
      <c r="L133" s="36"/>
      <c r="M133" s="196"/>
      <c r="N133" s="197"/>
      <c r="O133" s="68"/>
      <c r="P133" s="68"/>
      <c r="Q133" s="68"/>
      <c r="R133" s="68"/>
      <c r="S133" s="68"/>
      <c r="T133" s="69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4" t="s">
        <v>115</v>
      </c>
      <c r="AU133" s="14" t="s">
        <v>79</v>
      </c>
    </row>
    <row r="134" spans="1:65" s="2" customFormat="1" ht="14.45" customHeight="1" x14ac:dyDescent="0.2">
      <c r="A134" s="31"/>
      <c r="B134" s="32"/>
      <c r="C134" s="179" t="s">
        <v>145</v>
      </c>
      <c r="D134" s="179" t="s">
        <v>109</v>
      </c>
      <c r="E134" s="180" t="s">
        <v>146</v>
      </c>
      <c r="F134" s="181" t="s">
        <v>147</v>
      </c>
      <c r="G134" s="182" t="s">
        <v>112</v>
      </c>
      <c r="H134" s="183">
        <v>20</v>
      </c>
      <c r="I134" s="184"/>
      <c r="J134" s="185">
        <f>ROUND(I134*H134,2)</f>
        <v>0</v>
      </c>
      <c r="K134" s="186"/>
      <c r="L134" s="36"/>
      <c r="M134" s="187" t="s">
        <v>1</v>
      </c>
      <c r="N134" s="188" t="s">
        <v>37</v>
      </c>
      <c r="O134" s="68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1" t="s">
        <v>113</v>
      </c>
      <c r="AT134" s="191" t="s">
        <v>109</v>
      </c>
      <c r="AU134" s="191" t="s">
        <v>79</v>
      </c>
      <c r="AY134" s="14" t="s">
        <v>106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4" t="s">
        <v>77</v>
      </c>
      <c r="BK134" s="192">
        <f>ROUND(I134*H134,2)</f>
        <v>0</v>
      </c>
      <c r="BL134" s="14" t="s">
        <v>113</v>
      </c>
      <c r="BM134" s="191" t="s">
        <v>148</v>
      </c>
    </row>
    <row r="135" spans="1:65" s="2" customFormat="1" ht="39" x14ac:dyDescent="0.2">
      <c r="A135" s="31"/>
      <c r="B135" s="32"/>
      <c r="C135" s="33"/>
      <c r="D135" s="193" t="s">
        <v>115</v>
      </c>
      <c r="E135" s="33"/>
      <c r="F135" s="194" t="s">
        <v>149</v>
      </c>
      <c r="G135" s="33"/>
      <c r="H135" s="33"/>
      <c r="I135" s="195"/>
      <c r="J135" s="33"/>
      <c r="K135" s="33"/>
      <c r="L135" s="36"/>
      <c r="M135" s="196"/>
      <c r="N135" s="197"/>
      <c r="O135" s="68"/>
      <c r="P135" s="68"/>
      <c r="Q135" s="68"/>
      <c r="R135" s="68"/>
      <c r="S135" s="68"/>
      <c r="T135" s="69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4" t="s">
        <v>115</v>
      </c>
      <c r="AU135" s="14" t="s">
        <v>79</v>
      </c>
    </row>
    <row r="136" spans="1:65" s="2" customFormat="1" ht="14.45" customHeight="1" x14ac:dyDescent="0.2">
      <c r="A136" s="31"/>
      <c r="B136" s="32"/>
      <c r="C136" s="179" t="s">
        <v>150</v>
      </c>
      <c r="D136" s="179" t="s">
        <v>109</v>
      </c>
      <c r="E136" s="180" t="s">
        <v>151</v>
      </c>
      <c r="F136" s="181" t="s">
        <v>152</v>
      </c>
      <c r="G136" s="182" t="s">
        <v>112</v>
      </c>
      <c r="H136" s="183">
        <v>20</v>
      </c>
      <c r="I136" s="184"/>
      <c r="J136" s="185">
        <f>ROUND(I136*H136,2)</f>
        <v>0</v>
      </c>
      <c r="K136" s="186"/>
      <c r="L136" s="36"/>
      <c r="M136" s="187" t="s">
        <v>1</v>
      </c>
      <c r="N136" s="188" t="s">
        <v>37</v>
      </c>
      <c r="O136" s="68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1" t="s">
        <v>113</v>
      </c>
      <c r="AT136" s="191" t="s">
        <v>109</v>
      </c>
      <c r="AU136" s="191" t="s">
        <v>79</v>
      </c>
      <c r="AY136" s="14" t="s">
        <v>106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4" t="s">
        <v>77</v>
      </c>
      <c r="BK136" s="192">
        <f>ROUND(I136*H136,2)</f>
        <v>0</v>
      </c>
      <c r="BL136" s="14" t="s">
        <v>113</v>
      </c>
      <c r="BM136" s="191" t="s">
        <v>153</v>
      </c>
    </row>
    <row r="137" spans="1:65" s="2" customFormat="1" ht="39" x14ac:dyDescent="0.2">
      <c r="A137" s="31"/>
      <c r="B137" s="32"/>
      <c r="C137" s="33"/>
      <c r="D137" s="193" t="s">
        <v>115</v>
      </c>
      <c r="E137" s="33"/>
      <c r="F137" s="194" t="s">
        <v>154</v>
      </c>
      <c r="G137" s="33"/>
      <c r="H137" s="33"/>
      <c r="I137" s="195"/>
      <c r="J137" s="33"/>
      <c r="K137" s="33"/>
      <c r="L137" s="36"/>
      <c r="M137" s="196"/>
      <c r="N137" s="197"/>
      <c r="O137" s="68"/>
      <c r="P137" s="68"/>
      <c r="Q137" s="68"/>
      <c r="R137" s="68"/>
      <c r="S137" s="68"/>
      <c r="T137" s="69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4" t="s">
        <v>115</v>
      </c>
      <c r="AU137" s="14" t="s">
        <v>79</v>
      </c>
    </row>
    <row r="138" spans="1:65" s="2" customFormat="1" ht="14.45" customHeight="1" x14ac:dyDescent="0.2">
      <c r="A138" s="31"/>
      <c r="B138" s="32"/>
      <c r="C138" s="179" t="s">
        <v>155</v>
      </c>
      <c r="D138" s="179" t="s">
        <v>109</v>
      </c>
      <c r="E138" s="180" t="s">
        <v>156</v>
      </c>
      <c r="F138" s="181" t="s">
        <v>157</v>
      </c>
      <c r="G138" s="182" t="s">
        <v>158</v>
      </c>
      <c r="H138" s="183">
        <v>30</v>
      </c>
      <c r="I138" s="184"/>
      <c r="J138" s="185">
        <f>ROUND(I138*H138,2)</f>
        <v>0</v>
      </c>
      <c r="K138" s="186"/>
      <c r="L138" s="36"/>
      <c r="M138" s="187" t="s">
        <v>1</v>
      </c>
      <c r="N138" s="188" t="s">
        <v>37</v>
      </c>
      <c r="O138" s="68"/>
      <c r="P138" s="189">
        <f>O138*H138</f>
        <v>0</v>
      </c>
      <c r="Q138" s="189">
        <v>0</v>
      </c>
      <c r="R138" s="189">
        <f>Q138*H138</f>
        <v>0</v>
      </c>
      <c r="S138" s="189">
        <v>0</v>
      </c>
      <c r="T138" s="190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1" t="s">
        <v>113</v>
      </c>
      <c r="AT138" s="191" t="s">
        <v>109</v>
      </c>
      <c r="AU138" s="191" t="s">
        <v>79</v>
      </c>
      <c r="AY138" s="14" t="s">
        <v>106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4" t="s">
        <v>77</v>
      </c>
      <c r="BK138" s="192">
        <f>ROUND(I138*H138,2)</f>
        <v>0</v>
      </c>
      <c r="BL138" s="14" t="s">
        <v>113</v>
      </c>
      <c r="BM138" s="191" t="s">
        <v>159</v>
      </c>
    </row>
    <row r="139" spans="1:65" s="2" customFormat="1" ht="29.25" x14ac:dyDescent="0.2">
      <c r="A139" s="31"/>
      <c r="B139" s="32"/>
      <c r="C139" s="33"/>
      <c r="D139" s="193" t="s">
        <v>115</v>
      </c>
      <c r="E139" s="33"/>
      <c r="F139" s="194" t="s">
        <v>160</v>
      </c>
      <c r="G139" s="33"/>
      <c r="H139" s="33"/>
      <c r="I139" s="195"/>
      <c r="J139" s="33"/>
      <c r="K139" s="33"/>
      <c r="L139" s="36"/>
      <c r="M139" s="196"/>
      <c r="N139" s="197"/>
      <c r="O139" s="68"/>
      <c r="P139" s="68"/>
      <c r="Q139" s="68"/>
      <c r="R139" s="68"/>
      <c r="S139" s="68"/>
      <c r="T139" s="69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4" t="s">
        <v>115</v>
      </c>
      <c r="AU139" s="14" t="s">
        <v>79</v>
      </c>
    </row>
    <row r="140" spans="1:65" s="2" customFormat="1" ht="14.45" customHeight="1" x14ac:dyDescent="0.2">
      <c r="A140" s="31"/>
      <c r="B140" s="32"/>
      <c r="C140" s="179" t="s">
        <v>161</v>
      </c>
      <c r="D140" s="179" t="s">
        <v>109</v>
      </c>
      <c r="E140" s="180" t="s">
        <v>162</v>
      </c>
      <c r="F140" s="181" t="s">
        <v>163</v>
      </c>
      <c r="G140" s="182" t="s">
        <v>158</v>
      </c>
      <c r="H140" s="183">
        <v>30</v>
      </c>
      <c r="I140" s="184"/>
      <c r="J140" s="185">
        <f>ROUND(I140*H140,2)</f>
        <v>0</v>
      </c>
      <c r="K140" s="186"/>
      <c r="L140" s="36"/>
      <c r="M140" s="187" t="s">
        <v>1</v>
      </c>
      <c r="N140" s="188" t="s">
        <v>37</v>
      </c>
      <c r="O140" s="68"/>
      <c r="P140" s="189">
        <f>O140*H140</f>
        <v>0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1" t="s">
        <v>113</v>
      </c>
      <c r="AT140" s="191" t="s">
        <v>109</v>
      </c>
      <c r="AU140" s="191" t="s">
        <v>79</v>
      </c>
      <c r="AY140" s="14" t="s">
        <v>106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4" t="s">
        <v>77</v>
      </c>
      <c r="BK140" s="192">
        <f>ROUND(I140*H140,2)</f>
        <v>0</v>
      </c>
      <c r="BL140" s="14" t="s">
        <v>113</v>
      </c>
      <c r="BM140" s="191" t="s">
        <v>164</v>
      </c>
    </row>
    <row r="141" spans="1:65" s="2" customFormat="1" ht="29.25" x14ac:dyDescent="0.2">
      <c r="A141" s="31"/>
      <c r="B141" s="32"/>
      <c r="C141" s="33"/>
      <c r="D141" s="193" t="s">
        <v>115</v>
      </c>
      <c r="E141" s="33"/>
      <c r="F141" s="194" t="s">
        <v>165</v>
      </c>
      <c r="G141" s="33"/>
      <c r="H141" s="33"/>
      <c r="I141" s="195"/>
      <c r="J141" s="33"/>
      <c r="K141" s="33"/>
      <c r="L141" s="36"/>
      <c r="M141" s="196"/>
      <c r="N141" s="197"/>
      <c r="O141" s="68"/>
      <c r="P141" s="68"/>
      <c r="Q141" s="68"/>
      <c r="R141" s="68"/>
      <c r="S141" s="68"/>
      <c r="T141" s="69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4" t="s">
        <v>115</v>
      </c>
      <c r="AU141" s="14" t="s">
        <v>79</v>
      </c>
    </row>
    <row r="142" spans="1:65" s="2" customFormat="1" ht="24.2" customHeight="1" x14ac:dyDescent="0.2">
      <c r="A142" s="31"/>
      <c r="B142" s="32"/>
      <c r="C142" s="179" t="s">
        <v>166</v>
      </c>
      <c r="D142" s="179" t="s">
        <v>109</v>
      </c>
      <c r="E142" s="180" t="s">
        <v>167</v>
      </c>
      <c r="F142" s="181" t="s">
        <v>168</v>
      </c>
      <c r="G142" s="182" t="s">
        <v>169</v>
      </c>
      <c r="H142" s="183">
        <v>1600</v>
      </c>
      <c r="I142" s="184"/>
      <c r="J142" s="185">
        <f>ROUND(I142*H142,2)</f>
        <v>0</v>
      </c>
      <c r="K142" s="186"/>
      <c r="L142" s="36"/>
      <c r="M142" s="187" t="s">
        <v>1</v>
      </c>
      <c r="N142" s="188" t="s">
        <v>37</v>
      </c>
      <c r="O142" s="68"/>
      <c r="P142" s="189">
        <f>O142*H142</f>
        <v>0</v>
      </c>
      <c r="Q142" s="189">
        <v>0</v>
      </c>
      <c r="R142" s="189">
        <f>Q142*H142</f>
        <v>0</v>
      </c>
      <c r="S142" s="189">
        <v>0</v>
      </c>
      <c r="T142" s="190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1" t="s">
        <v>113</v>
      </c>
      <c r="AT142" s="191" t="s">
        <v>109</v>
      </c>
      <c r="AU142" s="191" t="s">
        <v>79</v>
      </c>
      <c r="AY142" s="14" t="s">
        <v>106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4" t="s">
        <v>77</v>
      </c>
      <c r="BK142" s="192">
        <f>ROUND(I142*H142,2)</f>
        <v>0</v>
      </c>
      <c r="BL142" s="14" t="s">
        <v>113</v>
      </c>
      <c r="BM142" s="191" t="s">
        <v>170</v>
      </c>
    </row>
    <row r="143" spans="1:65" s="2" customFormat="1" ht="39" x14ac:dyDescent="0.2">
      <c r="A143" s="31"/>
      <c r="B143" s="32"/>
      <c r="C143" s="33"/>
      <c r="D143" s="193" t="s">
        <v>115</v>
      </c>
      <c r="E143" s="33"/>
      <c r="F143" s="194" t="s">
        <v>171</v>
      </c>
      <c r="G143" s="33"/>
      <c r="H143" s="33"/>
      <c r="I143" s="195"/>
      <c r="J143" s="33"/>
      <c r="K143" s="33"/>
      <c r="L143" s="36"/>
      <c r="M143" s="196"/>
      <c r="N143" s="197"/>
      <c r="O143" s="68"/>
      <c r="P143" s="68"/>
      <c r="Q143" s="68"/>
      <c r="R143" s="68"/>
      <c r="S143" s="68"/>
      <c r="T143" s="69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4" t="s">
        <v>115</v>
      </c>
      <c r="AU143" s="14" t="s">
        <v>79</v>
      </c>
    </row>
    <row r="144" spans="1:65" s="2" customFormat="1" ht="14.45" customHeight="1" x14ac:dyDescent="0.2">
      <c r="A144" s="31"/>
      <c r="B144" s="32"/>
      <c r="C144" s="179" t="s">
        <v>172</v>
      </c>
      <c r="D144" s="179" t="s">
        <v>109</v>
      </c>
      <c r="E144" s="180" t="s">
        <v>173</v>
      </c>
      <c r="F144" s="181" t="s">
        <v>174</v>
      </c>
      <c r="G144" s="182" t="s">
        <v>169</v>
      </c>
      <c r="H144" s="183">
        <v>1500</v>
      </c>
      <c r="I144" s="184"/>
      <c r="J144" s="185">
        <f>ROUND(I144*H144,2)</f>
        <v>0</v>
      </c>
      <c r="K144" s="186"/>
      <c r="L144" s="36"/>
      <c r="M144" s="187" t="s">
        <v>1</v>
      </c>
      <c r="N144" s="188" t="s">
        <v>37</v>
      </c>
      <c r="O144" s="68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1" t="s">
        <v>113</v>
      </c>
      <c r="AT144" s="191" t="s">
        <v>109</v>
      </c>
      <c r="AU144" s="191" t="s">
        <v>79</v>
      </c>
      <c r="AY144" s="14" t="s">
        <v>106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4" t="s">
        <v>77</v>
      </c>
      <c r="BK144" s="192">
        <f>ROUND(I144*H144,2)</f>
        <v>0</v>
      </c>
      <c r="BL144" s="14" t="s">
        <v>113</v>
      </c>
      <c r="BM144" s="191" t="s">
        <v>175</v>
      </c>
    </row>
    <row r="145" spans="1:65" s="2" customFormat="1" ht="29.25" x14ac:dyDescent="0.2">
      <c r="A145" s="31"/>
      <c r="B145" s="32"/>
      <c r="C145" s="33"/>
      <c r="D145" s="193" t="s">
        <v>115</v>
      </c>
      <c r="E145" s="33"/>
      <c r="F145" s="194" t="s">
        <v>176</v>
      </c>
      <c r="G145" s="33"/>
      <c r="H145" s="33"/>
      <c r="I145" s="195"/>
      <c r="J145" s="33"/>
      <c r="K145" s="33"/>
      <c r="L145" s="36"/>
      <c r="M145" s="196"/>
      <c r="N145" s="197"/>
      <c r="O145" s="68"/>
      <c r="P145" s="68"/>
      <c r="Q145" s="68"/>
      <c r="R145" s="68"/>
      <c r="S145" s="68"/>
      <c r="T145" s="69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4" t="s">
        <v>115</v>
      </c>
      <c r="AU145" s="14" t="s">
        <v>79</v>
      </c>
    </row>
    <row r="146" spans="1:65" s="2" customFormat="1" ht="24.2" customHeight="1" x14ac:dyDescent="0.2">
      <c r="A146" s="31"/>
      <c r="B146" s="32"/>
      <c r="C146" s="179" t="s">
        <v>177</v>
      </c>
      <c r="D146" s="179" t="s">
        <v>109</v>
      </c>
      <c r="E146" s="180" t="s">
        <v>178</v>
      </c>
      <c r="F146" s="181" t="s">
        <v>179</v>
      </c>
      <c r="G146" s="182" t="s">
        <v>169</v>
      </c>
      <c r="H146" s="183">
        <v>42</v>
      </c>
      <c r="I146" s="184"/>
      <c r="J146" s="185">
        <f>ROUND(I146*H146,2)</f>
        <v>0</v>
      </c>
      <c r="K146" s="186"/>
      <c r="L146" s="36"/>
      <c r="M146" s="187" t="s">
        <v>1</v>
      </c>
      <c r="N146" s="188" t="s">
        <v>37</v>
      </c>
      <c r="O146" s="68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1" t="s">
        <v>113</v>
      </c>
      <c r="AT146" s="191" t="s">
        <v>109</v>
      </c>
      <c r="AU146" s="191" t="s">
        <v>79</v>
      </c>
      <c r="AY146" s="14" t="s">
        <v>106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4" t="s">
        <v>77</v>
      </c>
      <c r="BK146" s="192">
        <f>ROUND(I146*H146,2)</f>
        <v>0</v>
      </c>
      <c r="BL146" s="14" t="s">
        <v>113</v>
      </c>
      <c r="BM146" s="191" t="s">
        <v>180</v>
      </c>
    </row>
    <row r="147" spans="1:65" s="2" customFormat="1" ht="39" x14ac:dyDescent="0.2">
      <c r="A147" s="31"/>
      <c r="B147" s="32"/>
      <c r="C147" s="33"/>
      <c r="D147" s="193" t="s">
        <v>115</v>
      </c>
      <c r="E147" s="33"/>
      <c r="F147" s="194" t="s">
        <v>181</v>
      </c>
      <c r="G147" s="33"/>
      <c r="H147" s="33"/>
      <c r="I147" s="195"/>
      <c r="J147" s="33"/>
      <c r="K147" s="33"/>
      <c r="L147" s="36"/>
      <c r="M147" s="196"/>
      <c r="N147" s="197"/>
      <c r="O147" s="68"/>
      <c r="P147" s="68"/>
      <c r="Q147" s="68"/>
      <c r="R147" s="68"/>
      <c r="S147" s="68"/>
      <c r="T147" s="69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4" t="s">
        <v>115</v>
      </c>
      <c r="AU147" s="14" t="s">
        <v>79</v>
      </c>
    </row>
    <row r="148" spans="1:65" s="2" customFormat="1" ht="14.45" customHeight="1" x14ac:dyDescent="0.2">
      <c r="A148" s="31"/>
      <c r="B148" s="32"/>
      <c r="C148" s="179" t="s">
        <v>8</v>
      </c>
      <c r="D148" s="179" t="s">
        <v>109</v>
      </c>
      <c r="E148" s="180" t="s">
        <v>182</v>
      </c>
      <c r="F148" s="181" t="s">
        <v>183</v>
      </c>
      <c r="G148" s="182" t="s">
        <v>169</v>
      </c>
      <c r="H148" s="183">
        <v>56</v>
      </c>
      <c r="I148" s="184"/>
      <c r="J148" s="185">
        <f>ROUND(I148*H148,2)</f>
        <v>0</v>
      </c>
      <c r="K148" s="186"/>
      <c r="L148" s="36"/>
      <c r="M148" s="187" t="s">
        <v>1</v>
      </c>
      <c r="N148" s="188" t="s">
        <v>37</v>
      </c>
      <c r="O148" s="68"/>
      <c r="P148" s="189">
        <f>O148*H148</f>
        <v>0</v>
      </c>
      <c r="Q148" s="189">
        <v>0</v>
      </c>
      <c r="R148" s="189">
        <f>Q148*H148</f>
        <v>0</v>
      </c>
      <c r="S148" s="189">
        <v>0</v>
      </c>
      <c r="T148" s="190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1" t="s">
        <v>113</v>
      </c>
      <c r="AT148" s="191" t="s">
        <v>109</v>
      </c>
      <c r="AU148" s="191" t="s">
        <v>79</v>
      </c>
      <c r="AY148" s="14" t="s">
        <v>106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4" t="s">
        <v>77</v>
      </c>
      <c r="BK148" s="192">
        <f>ROUND(I148*H148,2)</f>
        <v>0</v>
      </c>
      <c r="BL148" s="14" t="s">
        <v>113</v>
      </c>
      <c r="BM148" s="191" t="s">
        <v>184</v>
      </c>
    </row>
    <row r="149" spans="1:65" s="2" customFormat="1" ht="39" x14ac:dyDescent="0.2">
      <c r="A149" s="31"/>
      <c r="B149" s="32"/>
      <c r="C149" s="33"/>
      <c r="D149" s="193" t="s">
        <v>115</v>
      </c>
      <c r="E149" s="33"/>
      <c r="F149" s="194" t="s">
        <v>185</v>
      </c>
      <c r="G149" s="33"/>
      <c r="H149" s="33"/>
      <c r="I149" s="195"/>
      <c r="J149" s="33"/>
      <c r="K149" s="33"/>
      <c r="L149" s="36"/>
      <c r="M149" s="196"/>
      <c r="N149" s="197"/>
      <c r="O149" s="68"/>
      <c r="P149" s="68"/>
      <c r="Q149" s="68"/>
      <c r="R149" s="68"/>
      <c r="S149" s="68"/>
      <c r="T149" s="69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4" t="s">
        <v>115</v>
      </c>
      <c r="AU149" s="14" t="s">
        <v>79</v>
      </c>
    </row>
    <row r="150" spans="1:65" s="2" customFormat="1" ht="14.45" customHeight="1" x14ac:dyDescent="0.2">
      <c r="A150" s="31"/>
      <c r="B150" s="32"/>
      <c r="C150" s="179" t="s">
        <v>186</v>
      </c>
      <c r="D150" s="179" t="s">
        <v>109</v>
      </c>
      <c r="E150" s="180" t="s">
        <v>187</v>
      </c>
      <c r="F150" s="181" t="s">
        <v>188</v>
      </c>
      <c r="G150" s="182" t="s">
        <v>189</v>
      </c>
      <c r="H150" s="183">
        <v>3200</v>
      </c>
      <c r="I150" s="184"/>
      <c r="J150" s="185">
        <f>ROUND(I150*H150,2)</f>
        <v>0</v>
      </c>
      <c r="K150" s="186"/>
      <c r="L150" s="36"/>
      <c r="M150" s="187" t="s">
        <v>1</v>
      </c>
      <c r="N150" s="188" t="s">
        <v>37</v>
      </c>
      <c r="O150" s="68"/>
      <c r="P150" s="189">
        <f>O150*H150</f>
        <v>0</v>
      </c>
      <c r="Q150" s="189">
        <v>0</v>
      </c>
      <c r="R150" s="189">
        <f>Q150*H150</f>
        <v>0</v>
      </c>
      <c r="S150" s="189">
        <v>0</v>
      </c>
      <c r="T150" s="190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1" t="s">
        <v>113</v>
      </c>
      <c r="AT150" s="191" t="s">
        <v>109</v>
      </c>
      <c r="AU150" s="191" t="s">
        <v>79</v>
      </c>
      <c r="AY150" s="14" t="s">
        <v>106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4" t="s">
        <v>77</v>
      </c>
      <c r="BK150" s="192">
        <f>ROUND(I150*H150,2)</f>
        <v>0</v>
      </c>
      <c r="BL150" s="14" t="s">
        <v>113</v>
      </c>
      <c r="BM150" s="191" t="s">
        <v>190</v>
      </c>
    </row>
    <row r="151" spans="1:65" s="2" customFormat="1" ht="29.25" x14ac:dyDescent="0.2">
      <c r="A151" s="31"/>
      <c r="B151" s="32"/>
      <c r="C151" s="33"/>
      <c r="D151" s="193" t="s">
        <v>115</v>
      </c>
      <c r="E151" s="33"/>
      <c r="F151" s="194" t="s">
        <v>191</v>
      </c>
      <c r="G151" s="33"/>
      <c r="H151" s="33"/>
      <c r="I151" s="195"/>
      <c r="J151" s="33"/>
      <c r="K151" s="33"/>
      <c r="L151" s="36"/>
      <c r="M151" s="196"/>
      <c r="N151" s="197"/>
      <c r="O151" s="68"/>
      <c r="P151" s="68"/>
      <c r="Q151" s="68"/>
      <c r="R151" s="68"/>
      <c r="S151" s="68"/>
      <c r="T151" s="69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4" t="s">
        <v>115</v>
      </c>
      <c r="AU151" s="14" t="s">
        <v>79</v>
      </c>
    </row>
    <row r="152" spans="1:65" s="2" customFormat="1" ht="14.45" customHeight="1" x14ac:dyDescent="0.2">
      <c r="A152" s="31"/>
      <c r="B152" s="32"/>
      <c r="C152" s="179" t="s">
        <v>192</v>
      </c>
      <c r="D152" s="179" t="s">
        <v>109</v>
      </c>
      <c r="E152" s="180" t="s">
        <v>193</v>
      </c>
      <c r="F152" s="181" t="s">
        <v>194</v>
      </c>
      <c r="G152" s="182" t="s">
        <v>169</v>
      </c>
      <c r="H152" s="183">
        <v>10</v>
      </c>
      <c r="I152" s="184"/>
      <c r="J152" s="185">
        <f>ROUND(I152*H152,2)</f>
        <v>0</v>
      </c>
      <c r="K152" s="186"/>
      <c r="L152" s="36"/>
      <c r="M152" s="187" t="s">
        <v>1</v>
      </c>
      <c r="N152" s="188" t="s">
        <v>37</v>
      </c>
      <c r="O152" s="68"/>
      <c r="P152" s="189">
        <f>O152*H152</f>
        <v>0</v>
      </c>
      <c r="Q152" s="189">
        <v>0</v>
      </c>
      <c r="R152" s="189">
        <f>Q152*H152</f>
        <v>0</v>
      </c>
      <c r="S152" s="189">
        <v>0</v>
      </c>
      <c r="T152" s="190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1" t="s">
        <v>113</v>
      </c>
      <c r="AT152" s="191" t="s">
        <v>109</v>
      </c>
      <c r="AU152" s="191" t="s">
        <v>79</v>
      </c>
      <c r="AY152" s="14" t="s">
        <v>106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4" t="s">
        <v>77</v>
      </c>
      <c r="BK152" s="192">
        <f>ROUND(I152*H152,2)</f>
        <v>0</v>
      </c>
      <c r="BL152" s="14" t="s">
        <v>113</v>
      </c>
      <c r="BM152" s="191" t="s">
        <v>195</v>
      </c>
    </row>
    <row r="153" spans="1:65" s="2" customFormat="1" ht="29.25" x14ac:dyDescent="0.2">
      <c r="A153" s="31"/>
      <c r="B153" s="32"/>
      <c r="C153" s="33"/>
      <c r="D153" s="193" t="s">
        <v>115</v>
      </c>
      <c r="E153" s="33"/>
      <c r="F153" s="194" t="s">
        <v>196</v>
      </c>
      <c r="G153" s="33"/>
      <c r="H153" s="33"/>
      <c r="I153" s="195"/>
      <c r="J153" s="33"/>
      <c r="K153" s="33"/>
      <c r="L153" s="36"/>
      <c r="M153" s="196"/>
      <c r="N153" s="197"/>
      <c r="O153" s="68"/>
      <c r="P153" s="68"/>
      <c r="Q153" s="68"/>
      <c r="R153" s="68"/>
      <c r="S153" s="68"/>
      <c r="T153" s="69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4" t="s">
        <v>115</v>
      </c>
      <c r="AU153" s="14" t="s">
        <v>79</v>
      </c>
    </row>
    <row r="154" spans="1:65" s="2" customFormat="1" ht="24.2" customHeight="1" x14ac:dyDescent="0.2">
      <c r="A154" s="31"/>
      <c r="B154" s="32"/>
      <c r="C154" s="179" t="s">
        <v>197</v>
      </c>
      <c r="D154" s="179" t="s">
        <v>109</v>
      </c>
      <c r="E154" s="180" t="s">
        <v>198</v>
      </c>
      <c r="F154" s="181" t="s">
        <v>199</v>
      </c>
      <c r="G154" s="182" t="s">
        <v>169</v>
      </c>
      <c r="H154" s="183">
        <v>10</v>
      </c>
      <c r="I154" s="184"/>
      <c r="J154" s="185">
        <f>ROUND(I154*H154,2)</f>
        <v>0</v>
      </c>
      <c r="K154" s="186"/>
      <c r="L154" s="36"/>
      <c r="M154" s="187" t="s">
        <v>1</v>
      </c>
      <c r="N154" s="188" t="s">
        <v>37</v>
      </c>
      <c r="O154" s="68"/>
      <c r="P154" s="189">
        <f>O154*H154</f>
        <v>0</v>
      </c>
      <c r="Q154" s="189">
        <v>0</v>
      </c>
      <c r="R154" s="189">
        <f>Q154*H154</f>
        <v>0</v>
      </c>
      <c r="S154" s="189">
        <v>0</v>
      </c>
      <c r="T154" s="190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1" t="s">
        <v>113</v>
      </c>
      <c r="AT154" s="191" t="s">
        <v>109</v>
      </c>
      <c r="AU154" s="191" t="s">
        <v>79</v>
      </c>
      <c r="AY154" s="14" t="s">
        <v>106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4" t="s">
        <v>77</v>
      </c>
      <c r="BK154" s="192">
        <f>ROUND(I154*H154,2)</f>
        <v>0</v>
      </c>
      <c r="BL154" s="14" t="s">
        <v>113</v>
      </c>
      <c r="BM154" s="191" t="s">
        <v>200</v>
      </c>
    </row>
    <row r="155" spans="1:65" s="2" customFormat="1" ht="29.25" x14ac:dyDescent="0.2">
      <c r="A155" s="31"/>
      <c r="B155" s="32"/>
      <c r="C155" s="33"/>
      <c r="D155" s="193" t="s">
        <v>115</v>
      </c>
      <c r="E155" s="33"/>
      <c r="F155" s="194" t="s">
        <v>201</v>
      </c>
      <c r="G155" s="33"/>
      <c r="H155" s="33"/>
      <c r="I155" s="195"/>
      <c r="J155" s="33"/>
      <c r="K155" s="33"/>
      <c r="L155" s="36"/>
      <c r="M155" s="196"/>
      <c r="N155" s="197"/>
      <c r="O155" s="68"/>
      <c r="P155" s="68"/>
      <c r="Q155" s="68"/>
      <c r="R155" s="68"/>
      <c r="S155" s="68"/>
      <c r="T155" s="69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4" t="s">
        <v>115</v>
      </c>
      <c r="AU155" s="14" t="s">
        <v>79</v>
      </c>
    </row>
    <row r="156" spans="1:65" s="2" customFormat="1" ht="24.2" customHeight="1" x14ac:dyDescent="0.2">
      <c r="A156" s="31"/>
      <c r="B156" s="32"/>
      <c r="C156" s="179" t="s">
        <v>202</v>
      </c>
      <c r="D156" s="179" t="s">
        <v>109</v>
      </c>
      <c r="E156" s="180" t="s">
        <v>203</v>
      </c>
      <c r="F156" s="181" t="s">
        <v>204</v>
      </c>
      <c r="G156" s="182" t="s">
        <v>169</v>
      </c>
      <c r="H156" s="183">
        <v>20</v>
      </c>
      <c r="I156" s="184"/>
      <c r="J156" s="185">
        <f>ROUND(I156*H156,2)</f>
        <v>0</v>
      </c>
      <c r="K156" s="186"/>
      <c r="L156" s="36"/>
      <c r="M156" s="187" t="s">
        <v>1</v>
      </c>
      <c r="N156" s="188" t="s">
        <v>37</v>
      </c>
      <c r="O156" s="68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1" t="s">
        <v>113</v>
      </c>
      <c r="AT156" s="191" t="s">
        <v>109</v>
      </c>
      <c r="AU156" s="191" t="s">
        <v>79</v>
      </c>
      <c r="AY156" s="14" t="s">
        <v>106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4" t="s">
        <v>77</v>
      </c>
      <c r="BK156" s="192">
        <f>ROUND(I156*H156,2)</f>
        <v>0</v>
      </c>
      <c r="BL156" s="14" t="s">
        <v>113</v>
      </c>
      <c r="BM156" s="191" t="s">
        <v>205</v>
      </c>
    </row>
    <row r="157" spans="1:65" s="2" customFormat="1" ht="29.25" x14ac:dyDescent="0.2">
      <c r="A157" s="31"/>
      <c r="B157" s="32"/>
      <c r="C157" s="33"/>
      <c r="D157" s="193" t="s">
        <v>115</v>
      </c>
      <c r="E157" s="33"/>
      <c r="F157" s="194" t="s">
        <v>206</v>
      </c>
      <c r="G157" s="33"/>
      <c r="H157" s="33"/>
      <c r="I157" s="195"/>
      <c r="J157" s="33"/>
      <c r="K157" s="33"/>
      <c r="L157" s="36"/>
      <c r="M157" s="196"/>
      <c r="N157" s="197"/>
      <c r="O157" s="68"/>
      <c r="P157" s="68"/>
      <c r="Q157" s="68"/>
      <c r="R157" s="68"/>
      <c r="S157" s="68"/>
      <c r="T157" s="69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T157" s="14" t="s">
        <v>115</v>
      </c>
      <c r="AU157" s="14" t="s">
        <v>79</v>
      </c>
    </row>
    <row r="158" spans="1:65" s="2" customFormat="1" ht="24.2" customHeight="1" x14ac:dyDescent="0.2">
      <c r="A158" s="31"/>
      <c r="B158" s="32"/>
      <c r="C158" s="179" t="s">
        <v>207</v>
      </c>
      <c r="D158" s="179" t="s">
        <v>109</v>
      </c>
      <c r="E158" s="180" t="s">
        <v>208</v>
      </c>
      <c r="F158" s="181" t="s">
        <v>209</v>
      </c>
      <c r="G158" s="182" t="s">
        <v>169</v>
      </c>
      <c r="H158" s="183">
        <v>20</v>
      </c>
      <c r="I158" s="184"/>
      <c r="J158" s="185">
        <f>ROUND(I158*H158,2)</f>
        <v>0</v>
      </c>
      <c r="K158" s="186"/>
      <c r="L158" s="36"/>
      <c r="M158" s="187" t="s">
        <v>1</v>
      </c>
      <c r="N158" s="188" t="s">
        <v>37</v>
      </c>
      <c r="O158" s="68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1" t="s">
        <v>113</v>
      </c>
      <c r="AT158" s="191" t="s">
        <v>109</v>
      </c>
      <c r="AU158" s="191" t="s">
        <v>79</v>
      </c>
      <c r="AY158" s="14" t="s">
        <v>106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4" t="s">
        <v>77</v>
      </c>
      <c r="BK158" s="192">
        <f>ROUND(I158*H158,2)</f>
        <v>0</v>
      </c>
      <c r="BL158" s="14" t="s">
        <v>113</v>
      </c>
      <c r="BM158" s="191" t="s">
        <v>210</v>
      </c>
    </row>
    <row r="159" spans="1:65" s="2" customFormat="1" ht="29.25" x14ac:dyDescent="0.2">
      <c r="A159" s="31"/>
      <c r="B159" s="32"/>
      <c r="C159" s="33"/>
      <c r="D159" s="193" t="s">
        <v>115</v>
      </c>
      <c r="E159" s="33"/>
      <c r="F159" s="194" t="s">
        <v>211</v>
      </c>
      <c r="G159" s="33"/>
      <c r="H159" s="33"/>
      <c r="I159" s="195"/>
      <c r="J159" s="33"/>
      <c r="K159" s="33"/>
      <c r="L159" s="36"/>
      <c r="M159" s="196"/>
      <c r="N159" s="197"/>
      <c r="O159" s="68"/>
      <c r="P159" s="68"/>
      <c r="Q159" s="68"/>
      <c r="R159" s="68"/>
      <c r="S159" s="68"/>
      <c r="T159" s="69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4" t="s">
        <v>115</v>
      </c>
      <c r="AU159" s="14" t="s">
        <v>79</v>
      </c>
    </row>
    <row r="160" spans="1:65" s="2" customFormat="1" ht="14.45" customHeight="1" x14ac:dyDescent="0.2">
      <c r="A160" s="31"/>
      <c r="B160" s="32"/>
      <c r="C160" s="198" t="s">
        <v>7</v>
      </c>
      <c r="D160" s="198" t="s">
        <v>212</v>
      </c>
      <c r="E160" s="199" t="s">
        <v>213</v>
      </c>
      <c r="F160" s="200" t="s">
        <v>214</v>
      </c>
      <c r="G160" s="201" t="s">
        <v>215</v>
      </c>
      <c r="H160" s="202">
        <v>300</v>
      </c>
      <c r="I160" s="203"/>
      <c r="J160" s="204">
        <f>ROUND(I160*H160,2)</f>
        <v>0</v>
      </c>
      <c r="K160" s="205"/>
      <c r="L160" s="206"/>
      <c r="M160" s="207" t="s">
        <v>1</v>
      </c>
      <c r="N160" s="208" t="s">
        <v>37</v>
      </c>
      <c r="O160" s="68"/>
      <c r="P160" s="189">
        <f>O160*H160</f>
        <v>0</v>
      </c>
      <c r="Q160" s="189">
        <v>1</v>
      </c>
      <c r="R160" s="189">
        <f>Q160*H160</f>
        <v>300</v>
      </c>
      <c r="S160" s="189">
        <v>0</v>
      </c>
      <c r="T160" s="190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1" t="s">
        <v>145</v>
      </c>
      <c r="AT160" s="191" t="s">
        <v>212</v>
      </c>
      <c r="AU160" s="191" t="s">
        <v>79</v>
      </c>
      <c r="AY160" s="14" t="s">
        <v>106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4" t="s">
        <v>77</v>
      </c>
      <c r="BK160" s="192">
        <f>ROUND(I160*H160,2)</f>
        <v>0</v>
      </c>
      <c r="BL160" s="14" t="s">
        <v>113</v>
      </c>
      <c r="BM160" s="191" t="s">
        <v>216</v>
      </c>
    </row>
    <row r="161" spans="1:65" s="2" customFormat="1" x14ac:dyDescent="0.2">
      <c r="A161" s="31"/>
      <c r="B161" s="32"/>
      <c r="C161" s="33"/>
      <c r="D161" s="193" t="s">
        <v>115</v>
      </c>
      <c r="E161" s="33"/>
      <c r="F161" s="194" t="s">
        <v>214</v>
      </c>
      <c r="G161" s="33"/>
      <c r="H161" s="33"/>
      <c r="I161" s="195"/>
      <c r="J161" s="33"/>
      <c r="K161" s="33"/>
      <c r="L161" s="36"/>
      <c r="M161" s="196"/>
      <c r="N161" s="197"/>
      <c r="O161" s="68"/>
      <c r="P161" s="68"/>
      <c r="Q161" s="68"/>
      <c r="R161" s="68"/>
      <c r="S161" s="68"/>
      <c r="T161" s="69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4" t="s">
        <v>115</v>
      </c>
      <c r="AU161" s="14" t="s">
        <v>79</v>
      </c>
    </row>
    <row r="162" spans="1:65" s="2" customFormat="1" ht="14.45" customHeight="1" x14ac:dyDescent="0.2">
      <c r="A162" s="31"/>
      <c r="B162" s="32"/>
      <c r="C162" s="198" t="s">
        <v>217</v>
      </c>
      <c r="D162" s="198" t="s">
        <v>212</v>
      </c>
      <c r="E162" s="199" t="s">
        <v>218</v>
      </c>
      <c r="F162" s="200" t="s">
        <v>219</v>
      </c>
      <c r="G162" s="201" t="s">
        <v>215</v>
      </c>
      <c r="H162" s="202">
        <v>290</v>
      </c>
      <c r="I162" s="203"/>
      <c r="J162" s="204">
        <f>ROUND(I162*H162,2)</f>
        <v>0</v>
      </c>
      <c r="K162" s="205"/>
      <c r="L162" s="206"/>
      <c r="M162" s="207" t="s">
        <v>1</v>
      </c>
      <c r="N162" s="208" t="s">
        <v>37</v>
      </c>
      <c r="O162" s="68"/>
      <c r="P162" s="189">
        <f>O162*H162</f>
        <v>0</v>
      </c>
      <c r="Q162" s="189">
        <v>0</v>
      </c>
      <c r="R162" s="189">
        <f>Q162*H162</f>
        <v>0</v>
      </c>
      <c r="S162" s="189">
        <v>0</v>
      </c>
      <c r="T162" s="190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1" t="s">
        <v>145</v>
      </c>
      <c r="AT162" s="191" t="s">
        <v>212</v>
      </c>
      <c r="AU162" s="191" t="s">
        <v>79</v>
      </c>
      <c r="AY162" s="14" t="s">
        <v>106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4" t="s">
        <v>77</v>
      </c>
      <c r="BK162" s="192">
        <f>ROUND(I162*H162,2)</f>
        <v>0</v>
      </c>
      <c r="BL162" s="14" t="s">
        <v>113</v>
      </c>
      <c r="BM162" s="191" t="s">
        <v>220</v>
      </c>
    </row>
    <row r="163" spans="1:65" s="2" customFormat="1" x14ac:dyDescent="0.2">
      <c r="A163" s="31"/>
      <c r="B163" s="32"/>
      <c r="C163" s="33"/>
      <c r="D163" s="193" t="s">
        <v>115</v>
      </c>
      <c r="E163" s="33"/>
      <c r="F163" s="194" t="s">
        <v>219</v>
      </c>
      <c r="G163" s="33"/>
      <c r="H163" s="33"/>
      <c r="I163" s="195"/>
      <c r="J163" s="33"/>
      <c r="K163" s="33"/>
      <c r="L163" s="36"/>
      <c r="M163" s="196"/>
      <c r="N163" s="197"/>
      <c r="O163" s="68"/>
      <c r="P163" s="68"/>
      <c r="Q163" s="68"/>
      <c r="R163" s="68"/>
      <c r="S163" s="68"/>
      <c r="T163" s="69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4" t="s">
        <v>115</v>
      </c>
      <c r="AU163" s="14" t="s">
        <v>79</v>
      </c>
    </row>
    <row r="164" spans="1:65" s="12" customFormat="1" ht="25.9" customHeight="1" x14ac:dyDescent="0.2">
      <c r="B164" s="163"/>
      <c r="C164" s="164"/>
      <c r="D164" s="165" t="s">
        <v>71</v>
      </c>
      <c r="E164" s="166" t="s">
        <v>221</v>
      </c>
      <c r="F164" s="166" t="s">
        <v>222</v>
      </c>
      <c r="G164" s="164"/>
      <c r="H164" s="164"/>
      <c r="I164" s="167"/>
      <c r="J164" s="168">
        <f>BK164</f>
        <v>0</v>
      </c>
      <c r="K164" s="164"/>
      <c r="L164" s="169"/>
      <c r="M164" s="170"/>
      <c r="N164" s="171"/>
      <c r="O164" s="171"/>
      <c r="P164" s="172">
        <f>SUM(P165:P178)</f>
        <v>0</v>
      </c>
      <c r="Q164" s="171"/>
      <c r="R164" s="172">
        <f>SUM(R165:R178)</f>
        <v>0</v>
      </c>
      <c r="S164" s="171"/>
      <c r="T164" s="173">
        <f>SUM(T165:T178)</f>
        <v>0</v>
      </c>
      <c r="AR164" s="174" t="s">
        <v>113</v>
      </c>
      <c r="AT164" s="175" t="s">
        <v>71</v>
      </c>
      <c r="AU164" s="175" t="s">
        <v>72</v>
      </c>
      <c r="AY164" s="174" t="s">
        <v>106</v>
      </c>
      <c r="BK164" s="176">
        <f>SUM(BK165:BK178)</f>
        <v>0</v>
      </c>
    </row>
    <row r="165" spans="1:65" s="2" customFormat="1" ht="24.2" customHeight="1" x14ac:dyDescent="0.2">
      <c r="A165" s="31"/>
      <c r="B165" s="32"/>
      <c r="C165" s="179" t="s">
        <v>223</v>
      </c>
      <c r="D165" s="179" t="s">
        <v>109</v>
      </c>
      <c r="E165" s="180" t="s">
        <v>224</v>
      </c>
      <c r="F165" s="181" t="s">
        <v>225</v>
      </c>
      <c r="G165" s="182" t="s">
        <v>215</v>
      </c>
      <c r="H165" s="183">
        <v>90</v>
      </c>
      <c r="I165" s="184"/>
      <c r="J165" s="185">
        <f>ROUND(I165*H165,2)</f>
        <v>0</v>
      </c>
      <c r="K165" s="186"/>
      <c r="L165" s="36"/>
      <c r="M165" s="187" t="s">
        <v>1</v>
      </c>
      <c r="N165" s="188" t="s">
        <v>37</v>
      </c>
      <c r="O165" s="68"/>
      <c r="P165" s="189">
        <f>O165*H165</f>
        <v>0</v>
      </c>
      <c r="Q165" s="189">
        <v>0</v>
      </c>
      <c r="R165" s="189">
        <f>Q165*H165</f>
        <v>0</v>
      </c>
      <c r="S165" s="189">
        <v>0</v>
      </c>
      <c r="T165" s="190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1" t="s">
        <v>226</v>
      </c>
      <c r="AT165" s="191" t="s">
        <v>109</v>
      </c>
      <c r="AU165" s="191" t="s">
        <v>77</v>
      </c>
      <c r="AY165" s="14" t="s">
        <v>106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4" t="s">
        <v>77</v>
      </c>
      <c r="BK165" s="192">
        <f>ROUND(I165*H165,2)</f>
        <v>0</v>
      </c>
      <c r="BL165" s="14" t="s">
        <v>226</v>
      </c>
      <c r="BM165" s="191" t="s">
        <v>227</v>
      </c>
    </row>
    <row r="166" spans="1:65" s="2" customFormat="1" ht="126.75" x14ac:dyDescent="0.2">
      <c r="A166" s="31"/>
      <c r="B166" s="32"/>
      <c r="C166" s="33"/>
      <c r="D166" s="193" t="s">
        <v>115</v>
      </c>
      <c r="E166" s="33"/>
      <c r="F166" s="194" t="s">
        <v>228</v>
      </c>
      <c r="G166" s="33"/>
      <c r="H166" s="33"/>
      <c r="I166" s="195"/>
      <c r="J166" s="33"/>
      <c r="K166" s="33"/>
      <c r="L166" s="36"/>
      <c r="M166" s="196"/>
      <c r="N166" s="197"/>
      <c r="O166" s="68"/>
      <c r="P166" s="68"/>
      <c r="Q166" s="68"/>
      <c r="R166" s="68"/>
      <c r="S166" s="68"/>
      <c r="T166" s="69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4" t="s">
        <v>115</v>
      </c>
      <c r="AU166" s="14" t="s">
        <v>77</v>
      </c>
    </row>
    <row r="167" spans="1:65" s="2" customFormat="1" ht="24.2" customHeight="1" x14ac:dyDescent="0.2">
      <c r="A167" s="31"/>
      <c r="B167" s="32"/>
      <c r="C167" s="179" t="s">
        <v>229</v>
      </c>
      <c r="D167" s="179" t="s">
        <v>109</v>
      </c>
      <c r="E167" s="180" t="s">
        <v>230</v>
      </c>
      <c r="F167" s="181" t="s">
        <v>231</v>
      </c>
      <c r="G167" s="182" t="s">
        <v>215</v>
      </c>
      <c r="H167" s="183">
        <v>89</v>
      </c>
      <c r="I167" s="184"/>
      <c r="J167" s="185">
        <f>ROUND(I167*H167,2)</f>
        <v>0</v>
      </c>
      <c r="K167" s="186"/>
      <c r="L167" s="36"/>
      <c r="M167" s="187" t="s">
        <v>1</v>
      </c>
      <c r="N167" s="188" t="s">
        <v>37</v>
      </c>
      <c r="O167" s="68"/>
      <c r="P167" s="189">
        <f>O167*H167</f>
        <v>0</v>
      </c>
      <c r="Q167" s="189">
        <v>0</v>
      </c>
      <c r="R167" s="189">
        <f>Q167*H167</f>
        <v>0</v>
      </c>
      <c r="S167" s="189">
        <v>0</v>
      </c>
      <c r="T167" s="190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1" t="s">
        <v>226</v>
      </c>
      <c r="AT167" s="191" t="s">
        <v>109</v>
      </c>
      <c r="AU167" s="191" t="s">
        <v>77</v>
      </c>
      <c r="AY167" s="14" t="s">
        <v>106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4" t="s">
        <v>77</v>
      </c>
      <c r="BK167" s="192">
        <f>ROUND(I167*H167,2)</f>
        <v>0</v>
      </c>
      <c r="BL167" s="14" t="s">
        <v>226</v>
      </c>
      <c r="BM167" s="191" t="s">
        <v>232</v>
      </c>
    </row>
    <row r="168" spans="1:65" s="2" customFormat="1" ht="126.75" x14ac:dyDescent="0.2">
      <c r="A168" s="31"/>
      <c r="B168" s="32"/>
      <c r="C168" s="33"/>
      <c r="D168" s="193" t="s">
        <v>115</v>
      </c>
      <c r="E168" s="33"/>
      <c r="F168" s="194" t="s">
        <v>233</v>
      </c>
      <c r="G168" s="33"/>
      <c r="H168" s="33"/>
      <c r="I168" s="195"/>
      <c r="J168" s="33"/>
      <c r="K168" s="33"/>
      <c r="L168" s="36"/>
      <c r="M168" s="196"/>
      <c r="N168" s="197"/>
      <c r="O168" s="68"/>
      <c r="P168" s="68"/>
      <c r="Q168" s="68"/>
      <c r="R168" s="68"/>
      <c r="S168" s="68"/>
      <c r="T168" s="69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4" t="s">
        <v>115</v>
      </c>
      <c r="AU168" s="14" t="s">
        <v>77</v>
      </c>
    </row>
    <row r="169" spans="1:65" s="2" customFormat="1" ht="24.2" customHeight="1" x14ac:dyDescent="0.2">
      <c r="A169" s="31"/>
      <c r="B169" s="32"/>
      <c r="C169" s="179" t="s">
        <v>234</v>
      </c>
      <c r="D169" s="179" t="s">
        <v>109</v>
      </c>
      <c r="E169" s="180" t="s">
        <v>235</v>
      </c>
      <c r="F169" s="181" t="s">
        <v>236</v>
      </c>
      <c r="G169" s="182" t="s">
        <v>215</v>
      </c>
      <c r="H169" s="183">
        <v>112</v>
      </c>
      <c r="I169" s="184"/>
      <c r="J169" s="185">
        <f>ROUND(I169*H169,2)</f>
        <v>0</v>
      </c>
      <c r="K169" s="186"/>
      <c r="L169" s="36"/>
      <c r="M169" s="187" t="s">
        <v>1</v>
      </c>
      <c r="N169" s="188" t="s">
        <v>37</v>
      </c>
      <c r="O169" s="68"/>
      <c r="P169" s="189">
        <f>O169*H169</f>
        <v>0</v>
      </c>
      <c r="Q169" s="189">
        <v>0</v>
      </c>
      <c r="R169" s="189">
        <f>Q169*H169</f>
        <v>0</v>
      </c>
      <c r="S169" s="189">
        <v>0</v>
      </c>
      <c r="T169" s="190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1" t="s">
        <v>226</v>
      </c>
      <c r="AT169" s="191" t="s">
        <v>109</v>
      </c>
      <c r="AU169" s="191" t="s">
        <v>77</v>
      </c>
      <c r="AY169" s="14" t="s">
        <v>106</v>
      </c>
      <c r="BE169" s="192">
        <f>IF(N169="základní",J169,0)</f>
        <v>0</v>
      </c>
      <c r="BF169" s="192">
        <f>IF(N169="snížená",J169,0)</f>
        <v>0</v>
      </c>
      <c r="BG169" s="192">
        <f>IF(N169="zákl. přenesená",J169,0)</f>
        <v>0</v>
      </c>
      <c r="BH169" s="192">
        <f>IF(N169="sníž. přenesená",J169,0)</f>
        <v>0</v>
      </c>
      <c r="BI169" s="192">
        <f>IF(N169="nulová",J169,0)</f>
        <v>0</v>
      </c>
      <c r="BJ169" s="14" t="s">
        <v>77</v>
      </c>
      <c r="BK169" s="192">
        <f>ROUND(I169*H169,2)</f>
        <v>0</v>
      </c>
      <c r="BL169" s="14" t="s">
        <v>226</v>
      </c>
      <c r="BM169" s="191" t="s">
        <v>237</v>
      </c>
    </row>
    <row r="170" spans="1:65" s="2" customFormat="1" ht="126.75" x14ac:dyDescent="0.2">
      <c r="A170" s="31"/>
      <c r="B170" s="32"/>
      <c r="C170" s="33"/>
      <c r="D170" s="193" t="s">
        <v>115</v>
      </c>
      <c r="E170" s="33"/>
      <c r="F170" s="194" t="s">
        <v>238</v>
      </c>
      <c r="G170" s="33"/>
      <c r="H170" s="33"/>
      <c r="I170" s="195"/>
      <c r="J170" s="33"/>
      <c r="K170" s="33"/>
      <c r="L170" s="36"/>
      <c r="M170" s="196"/>
      <c r="N170" s="197"/>
      <c r="O170" s="68"/>
      <c r="P170" s="68"/>
      <c r="Q170" s="68"/>
      <c r="R170" s="68"/>
      <c r="S170" s="68"/>
      <c r="T170" s="69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4" t="s">
        <v>115</v>
      </c>
      <c r="AU170" s="14" t="s">
        <v>77</v>
      </c>
    </row>
    <row r="171" spans="1:65" s="2" customFormat="1" ht="49.15" customHeight="1" x14ac:dyDescent="0.2">
      <c r="A171" s="31"/>
      <c r="B171" s="32"/>
      <c r="C171" s="179" t="s">
        <v>239</v>
      </c>
      <c r="D171" s="179" t="s">
        <v>109</v>
      </c>
      <c r="E171" s="180" t="s">
        <v>240</v>
      </c>
      <c r="F171" s="181" t="s">
        <v>241</v>
      </c>
      <c r="G171" s="182" t="s">
        <v>215</v>
      </c>
      <c r="H171" s="183">
        <v>90</v>
      </c>
      <c r="I171" s="184"/>
      <c r="J171" s="185">
        <f>ROUND(I171*H171,2)</f>
        <v>0</v>
      </c>
      <c r="K171" s="186"/>
      <c r="L171" s="36"/>
      <c r="M171" s="187" t="s">
        <v>1</v>
      </c>
      <c r="N171" s="188" t="s">
        <v>37</v>
      </c>
      <c r="O171" s="68"/>
      <c r="P171" s="189">
        <f>O171*H171</f>
        <v>0</v>
      </c>
      <c r="Q171" s="189">
        <v>0</v>
      </c>
      <c r="R171" s="189">
        <f>Q171*H171</f>
        <v>0</v>
      </c>
      <c r="S171" s="189">
        <v>0</v>
      </c>
      <c r="T171" s="190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1" t="s">
        <v>226</v>
      </c>
      <c r="AT171" s="191" t="s">
        <v>109</v>
      </c>
      <c r="AU171" s="191" t="s">
        <v>77</v>
      </c>
      <c r="AY171" s="14" t="s">
        <v>106</v>
      </c>
      <c r="BE171" s="192">
        <f>IF(N171="základní",J171,0)</f>
        <v>0</v>
      </c>
      <c r="BF171" s="192">
        <f>IF(N171="snížená",J171,0)</f>
        <v>0</v>
      </c>
      <c r="BG171" s="192">
        <f>IF(N171="zákl. přenesená",J171,0)</f>
        <v>0</v>
      </c>
      <c r="BH171" s="192">
        <f>IF(N171="sníž. přenesená",J171,0)</f>
        <v>0</v>
      </c>
      <c r="BI171" s="192">
        <f>IF(N171="nulová",J171,0)</f>
        <v>0</v>
      </c>
      <c r="BJ171" s="14" t="s">
        <v>77</v>
      </c>
      <c r="BK171" s="192">
        <f>ROUND(I171*H171,2)</f>
        <v>0</v>
      </c>
      <c r="BL171" s="14" t="s">
        <v>226</v>
      </c>
      <c r="BM171" s="191" t="s">
        <v>242</v>
      </c>
    </row>
    <row r="172" spans="1:65" s="2" customFormat="1" ht="136.5" x14ac:dyDescent="0.2">
      <c r="A172" s="31"/>
      <c r="B172" s="32"/>
      <c r="C172" s="33"/>
      <c r="D172" s="193" t="s">
        <v>115</v>
      </c>
      <c r="E172" s="33"/>
      <c r="F172" s="194" t="s">
        <v>243</v>
      </c>
      <c r="G172" s="33"/>
      <c r="H172" s="33"/>
      <c r="I172" s="195"/>
      <c r="J172" s="33"/>
      <c r="K172" s="33"/>
      <c r="L172" s="36"/>
      <c r="M172" s="196"/>
      <c r="N172" s="197"/>
      <c r="O172" s="68"/>
      <c r="P172" s="68"/>
      <c r="Q172" s="68"/>
      <c r="R172" s="68"/>
      <c r="S172" s="68"/>
      <c r="T172" s="69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4" t="s">
        <v>115</v>
      </c>
      <c r="AU172" s="14" t="s">
        <v>77</v>
      </c>
    </row>
    <row r="173" spans="1:65" s="2" customFormat="1" ht="49.15" customHeight="1" x14ac:dyDescent="0.2">
      <c r="A173" s="31"/>
      <c r="B173" s="32"/>
      <c r="C173" s="179" t="s">
        <v>244</v>
      </c>
      <c r="D173" s="179" t="s">
        <v>109</v>
      </c>
      <c r="E173" s="180" t="s">
        <v>245</v>
      </c>
      <c r="F173" s="181" t="s">
        <v>246</v>
      </c>
      <c r="G173" s="182" t="s">
        <v>215</v>
      </c>
      <c r="H173" s="183">
        <v>56</v>
      </c>
      <c r="I173" s="184"/>
      <c r="J173" s="185">
        <f>ROUND(I173*H173,2)</f>
        <v>0</v>
      </c>
      <c r="K173" s="186"/>
      <c r="L173" s="36"/>
      <c r="M173" s="187" t="s">
        <v>1</v>
      </c>
      <c r="N173" s="188" t="s">
        <v>37</v>
      </c>
      <c r="O173" s="68"/>
      <c r="P173" s="189">
        <f>O173*H173</f>
        <v>0</v>
      </c>
      <c r="Q173" s="189">
        <v>0</v>
      </c>
      <c r="R173" s="189">
        <f>Q173*H173</f>
        <v>0</v>
      </c>
      <c r="S173" s="189">
        <v>0</v>
      </c>
      <c r="T173" s="190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1" t="s">
        <v>226</v>
      </c>
      <c r="AT173" s="191" t="s">
        <v>109</v>
      </c>
      <c r="AU173" s="191" t="s">
        <v>77</v>
      </c>
      <c r="AY173" s="14" t="s">
        <v>106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4" t="s">
        <v>77</v>
      </c>
      <c r="BK173" s="192">
        <f>ROUND(I173*H173,2)</f>
        <v>0</v>
      </c>
      <c r="BL173" s="14" t="s">
        <v>226</v>
      </c>
      <c r="BM173" s="191" t="s">
        <v>247</v>
      </c>
    </row>
    <row r="174" spans="1:65" s="2" customFormat="1" ht="136.5" x14ac:dyDescent="0.2">
      <c r="A174" s="31"/>
      <c r="B174" s="32"/>
      <c r="C174" s="33"/>
      <c r="D174" s="193" t="s">
        <v>115</v>
      </c>
      <c r="E174" s="33"/>
      <c r="F174" s="194" t="s">
        <v>248</v>
      </c>
      <c r="G174" s="33"/>
      <c r="H174" s="33"/>
      <c r="I174" s="195"/>
      <c r="J174" s="33"/>
      <c r="K174" s="33"/>
      <c r="L174" s="36"/>
      <c r="M174" s="196"/>
      <c r="N174" s="197"/>
      <c r="O174" s="68"/>
      <c r="P174" s="68"/>
      <c r="Q174" s="68"/>
      <c r="R174" s="68"/>
      <c r="S174" s="68"/>
      <c r="T174" s="69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4" t="s">
        <v>115</v>
      </c>
      <c r="AU174" s="14" t="s">
        <v>77</v>
      </c>
    </row>
    <row r="175" spans="1:65" s="2" customFormat="1" ht="49.15" customHeight="1" x14ac:dyDescent="0.2">
      <c r="A175" s="31"/>
      <c r="B175" s="32"/>
      <c r="C175" s="179" t="s">
        <v>249</v>
      </c>
      <c r="D175" s="179" t="s">
        <v>109</v>
      </c>
      <c r="E175" s="180" t="s">
        <v>250</v>
      </c>
      <c r="F175" s="181" t="s">
        <v>251</v>
      </c>
      <c r="G175" s="182" t="s">
        <v>215</v>
      </c>
      <c r="H175" s="183">
        <v>54</v>
      </c>
      <c r="I175" s="184"/>
      <c r="J175" s="185">
        <f>ROUND(I175*H175,2)</f>
        <v>0</v>
      </c>
      <c r="K175" s="186"/>
      <c r="L175" s="36"/>
      <c r="M175" s="187" t="s">
        <v>1</v>
      </c>
      <c r="N175" s="188" t="s">
        <v>37</v>
      </c>
      <c r="O175" s="68"/>
      <c r="P175" s="189">
        <f>O175*H175</f>
        <v>0</v>
      </c>
      <c r="Q175" s="189">
        <v>0</v>
      </c>
      <c r="R175" s="189">
        <f>Q175*H175</f>
        <v>0</v>
      </c>
      <c r="S175" s="189">
        <v>0</v>
      </c>
      <c r="T175" s="190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1" t="s">
        <v>226</v>
      </c>
      <c r="AT175" s="191" t="s">
        <v>109</v>
      </c>
      <c r="AU175" s="191" t="s">
        <v>77</v>
      </c>
      <c r="AY175" s="14" t="s">
        <v>106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4" t="s">
        <v>77</v>
      </c>
      <c r="BK175" s="192">
        <f>ROUND(I175*H175,2)</f>
        <v>0</v>
      </c>
      <c r="BL175" s="14" t="s">
        <v>226</v>
      </c>
      <c r="BM175" s="191" t="s">
        <v>252</v>
      </c>
    </row>
    <row r="176" spans="1:65" s="2" customFormat="1" ht="136.5" x14ac:dyDescent="0.2">
      <c r="A176" s="31"/>
      <c r="B176" s="32"/>
      <c r="C176" s="33"/>
      <c r="D176" s="193" t="s">
        <v>115</v>
      </c>
      <c r="E176" s="33"/>
      <c r="F176" s="194" t="s">
        <v>253</v>
      </c>
      <c r="G176" s="33"/>
      <c r="H176" s="33"/>
      <c r="I176" s="195"/>
      <c r="J176" s="33"/>
      <c r="K176" s="33"/>
      <c r="L176" s="36"/>
      <c r="M176" s="196"/>
      <c r="N176" s="197"/>
      <c r="O176" s="68"/>
      <c r="P176" s="68"/>
      <c r="Q176" s="68"/>
      <c r="R176" s="68"/>
      <c r="S176" s="68"/>
      <c r="T176" s="69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T176" s="14" t="s">
        <v>115</v>
      </c>
      <c r="AU176" s="14" t="s">
        <v>77</v>
      </c>
    </row>
    <row r="177" spans="1:65" s="2" customFormat="1" ht="49.15" customHeight="1" x14ac:dyDescent="0.2">
      <c r="A177" s="31"/>
      <c r="B177" s="32"/>
      <c r="C177" s="179" t="s">
        <v>254</v>
      </c>
      <c r="D177" s="179" t="s">
        <v>109</v>
      </c>
      <c r="E177" s="180" t="s">
        <v>255</v>
      </c>
      <c r="F177" s="181" t="s">
        <v>256</v>
      </c>
      <c r="G177" s="182" t="s">
        <v>215</v>
      </c>
      <c r="H177" s="183">
        <v>96</v>
      </c>
      <c r="I177" s="184"/>
      <c r="J177" s="185">
        <f>ROUND(I177*H177,2)</f>
        <v>0</v>
      </c>
      <c r="K177" s="186"/>
      <c r="L177" s="36"/>
      <c r="M177" s="187" t="s">
        <v>1</v>
      </c>
      <c r="N177" s="188" t="s">
        <v>37</v>
      </c>
      <c r="O177" s="68"/>
      <c r="P177" s="189">
        <f>O177*H177</f>
        <v>0</v>
      </c>
      <c r="Q177" s="189">
        <v>0</v>
      </c>
      <c r="R177" s="189">
        <f>Q177*H177</f>
        <v>0</v>
      </c>
      <c r="S177" s="189">
        <v>0</v>
      </c>
      <c r="T177" s="190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1" t="s">
        <v>226</v>
      </c>
      <c r="AT177" s="191" t="s">
        <v>109</v>
      </c>
      <c r="AU177" s="191" t="s">
        <v>77</v>
      </c>
      <c r="AY177" s="14" t="s">
        <v>106</v>
      </c>
      <c r="BE177" s="192">
        <f>IF(N177="základní",J177,0)</f>
        <v>0</v>
      </c>
      <c r="BF177" s="192">
        <f>IF(N177="snížená",J177,0)</f>
        <v>0</v>
      </c>
      <c r="BG177" s="192">
        <f>IF(N177="zákl. přenesená",J177,0)</f>
        <v>0</v>
      </c>
      <c r="BH177" s="192">
        <f>IF(N177="sníž. přenesená",J177,0)</f>
        <v>0</v>
      </c>
      <c r="BI177" s="192">
        <f>IF(N177="nulová",J177,0)</f>
        <v>0</v>
      </c>
      <c r="BJ177" s="14" t="s">
        <v>77</v>
      </c>
      <c r="BK177" s="192">
        <f>ROUND(I177*H177,2)</f>
        <v>0</v>
      </c>
      <c r="BL177" s="14" t="s">
        <v>226</v>
      </c>
      <c r="BM177" s="191" t="s">
        <v>257</v>
      </c>
    </row>
    <row r="178" spans="1:65" s="2" customFormat="1" ht="136.5" x14ac:dyDescent="0.2">
      <c r="A178" s="31"/>
      <c r="B178" s="32"/>
      <c r="C178" s="33"/>
      <c r="D178" s="193" t="s">
        <v>115</v>
      </c>
      <c r="E178" s="33"/>
      <c r="F178" s="194" t="s">
        <v>258</v>
      </c>
      <c r="G178" s="33"/>
      <c r="H178" s="33"/>
      <c r="I178" s="195"/>
      <c r="J178" s="33"/>
      <c r="K178" s="33"/>
      <c r="L178" s="36"/>
      <c r="M178" s="196"/>
      <c r="N178" s="197"/>
      <c r="O178" s="68"/>
      <c r="P178" s="68"/>
      <c r="Q178" s="68"/>
      <c r="R178" s="68"/>
      <c r="S178" s="68"/>
      <c r="T178" s="69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T178" s="14" t="s">
        <v>115</v>
      </c>
      <c r="AU178" s="14" t="s">
        <v>77</v>
      </c>
    </row>
    <row r="179" spans="1:65" s="12" customFormat="1" ht="25.9" customHeight="1" x14ac:dyDescent="0.2">
      <c r="B179" s="163"/>
      <c r="C179" s="164"/>
      <c r="D179" s="165" t="s">
        <v>71</v>
      </c>
      <c r="E179" s="166" t="s">
        <v>259</v>
      </c>
      <c r="F179" s="166" t="s">
        <v>260</v>
      </c>
      <c r="G179" s="164"/>
      <c r="H179" s="164"/>
      <c r="I179" s="167"/>
      <c r="J179" s="168">
        <f>BK179</f>
        <v>0</v>
      </c>
      <c r="K179" s="164"/>
      <c r="L179" s="169"/>
      <c r="M179" s="170"/>
      <c r="N179" s="171"/>
      <c r="O179" s="171"/>
      <c r="P179" s="172">
        <f>P180+SUM(P181:P190)</f>
        <v>0</v>
      </c>
      <c r="Q179" s="171"/>
      <c r="R179" s="172">
        <f>R180+SUM(R181:R190)</f>
        <v>0</v>
      </c>
      <c r="S179" s="171"/>
      <c r="T179" s="173">
        <f>T180+SUM(T181:T190)</f>
        <v>0</v>
      </c>
      <c r="AR179" s="174" t="s">
        <v>107</v>
      </c>
      <c r="AT179" s="175" t="s">
        <v>71</v>
      </c>
      <c r="AU179" s="175" t="s">
        <v>72</v>
      </c>
      <c r="AY179" s="174" t="s">
        <v>106</v>
      </c>
      <c r="BK179" s="176">
        <f>BK180+SUM(BK181:BK190)</f>
        <v>0</v>
      </c>
    </row>
    <row r="180" spans="1:65" s="2" customFormat="1" ht="14.45" customHeight="1" x14ac:dyDescent="0.2">
      <c r="A180" s="31"/>
      <c r="B180" s="32"/>
      <c r="C180" s="179" t="s">
        <v>261</v>
      </c>
      <c r="D180" s="179" t="s">
        <v>109</v>
      </c>
      <c r="E180" s="180" t="s">
        <v>262</v>
      </c>
      <c r="F180" s="181" t="s">
        <v>263</v>
      </c>
      <c r="G180" s="182" t="s">
        <v>169</v>
      </c>
      <c r="H180" s="183">
        <v>20</v>
      </c>
      <c r="I180" s="184"/>
      <c r="J180" s="185">
        <f>ROUND(I180*H180,2)</f>
        <v>0</v>
      </c>
      <c r="K180" s="186"/>
      <c r="L180" s="36"/>
      <c r="M180" s="187" t="s">
        <v>1</v>
      </c>
      <c r="N180" s="188" t="s">
        <v>37</v>
      </c>
      <c r="O180" s="68"/>
      <c r="P180" s="189">
        <f>O180*H180</f>
        <v>0</v>
      </c>
      <c r="Q180" s="189">
        <v>0</v>
      </c>
      <c r="R180" s="189">
        <f>Q180*H180</f>
        <v>0</v>
      </c>
      <c r="S180" s="189">
        <v>0</v>
      </c>
      <c r="T180" s="190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1" t="s">
        <v>113</v>
      </c>
      <c r="AT180" s="191" t="s">
        <v>109</v>
      </c>
      <c r="AU180" s="191" t="s">
        <v>77</v>
      </c>
      <c r="AY180" s="14" t="s">
        <v>106</v>
      </c>
      <c r="BE180" s="192">
        <f>IF(N180="základní",J180,0)</f>
        <v>0</v>
      </c>
      <c r="BF180" s="192">
        <f>IF(N180="snížená",J180,0)</f>
        <v>0</v>
      </c>
      <c r="BG180" s="192">
        <f>IF(N180="zákl. přenesená",J180,0)</f>
        <v>0</v>
      </c>
      <c r="BH180" s="192">
        <f>IF(N180="sníž. přenesená",J180,0)</f>
        <v>0</v>
      </c>
      <c r="BI180" s="192">
        <f>IF(N180="nulová",J180,0)</f>
        <v>0</v>
      </c>
      <c r="BJ180" s="14" t="s">
        <v>77</v>
      </c>
      <c r="BK180" s="192">
        <f>ROUND(I180*H180,2)</f>
        <v>0</v>
      </c>
      <c r="BL180" s="14" t="s">
        <v>113</v>
      </c>
      <c r="BM180" s="191" t="s">
        <v>264</v>
      </c>
    </row>
    <row r="181" spans="1:65" s="2" customFormat="1" x14ac:dyDescent="0.2">
      <c r="A181" s="31"/>
      <c r="B181" s="32"/>
      <c r="C181" s="33"/>
      <c r="D181" s="193" t="s">
        <v>115</v>
      </c>
      <c r="E181" s="33"/>
      <c r="F181" s="194" t="s">
        <v>263</v>
      </c>
      <c r="G181" s="33"/>
      <c r="H181" s="33"/>
      <c r="I181" s="195"/>
      <c r="J181" s="33"/>
      <c r="K181" s="33"/>
      <c r="L181" s="36"/>
      <c r="M181" s="196"/>
      <c r="N181" s="197"/>
      <c r="O181" s="68"/>
      <c r="P181" s="68"/>
      <c r="Q181" s="68"/>
      <c r="R181" s="68"/>
      <c r="S181" s="68"/>
      <c r="T181" s="69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T181" s="14" t="s">
        <v>115</v>
      </c>
      <c r="AU181" s="14" t="s">
        <v>77</v>
      </c>
    </row>
    <row r="182" spans="1:65" s="2" customFormat="1" ht="14.45" customHeight="1" x14ac:dyDescent="0.2">
      <c r="A182" s="31"/>
      <c r="B182" s="32"/>
      <c r="C182" s="179" t="s">
        <v>265</v>
      </c>
      <c r="D182" s="179" t="s">
        <v>109</v>
      </c>
      <c r="E182" s="180" t="s">
        <v>266</v>
      </c>
      <c r="F182" s="181" t="s">
        <v>267</v>
      </c>
      <c r="G182" s="182" t="s">
        <v>268</v>
      </c>
      <c r="H182" s="183">
        <v>410</v>
      </c>
      <c r="I182" s="184"/>
      <c r="J182" s="185">
        <f>ROUND(I182*H182,2)</f>
        <v>0</v>
      </c>
      <c r="K182" s="186"/>
      <c r="L182" s="36"/>
      <c r="M182" s="187" t="s">
        <v>1</v>
      </c>
      <c r="N182" s="188" t="s">
        <v>37</v>
      </c>
      <c r="O182" s="68"/>
      <c r="P182" s="189">
        <f>O182*H182</f>
        <v>0</v>
      </c>
      <c r="Q182" s="189">
        <v>0</v>
      </c>
      <c r="R182" s="189">
        <f>Q182*H182</f>
        <v>0</v>
      </c>
      <c r="S182" s="189">
        <v>0</v>
      </c>
      <c r="T182" s="190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1" t="s">
        <v>113</v>
      </c>
      <c r="AT182" s="191" t="s">
        <v>109</v>
      </c>
      <c r="AU182" s="191" t="s">
        <v>77</v>
      </c>
      <c r="AY182" s="14" t="s">
        <v>106</v>
      </c>
      <c r="BE182" s="192">
        <f>IF(N182="základní",J182,0)</f>
        <v>0</v>
      </c>
      <c r="BF182" s="192">
        <f>IF(N182="snížená",J182,0)</f>
        <v>0</v>
      </c>
      <c r="BG182" s="192">
        <f>IF(N182="zákl. přenesená",J182,0)</f>
        <v>0</v>
      </c>
      <c r="BH182" s="192">
        <f>IF(N182="sníž. přenesená",J182,0)</f>
        <v>0</v>
      </c>
      <c r="BI182" s="192">
        <f>IF(N182="nulová",J182,0)</f>
        <v>0</v>
      </c>
      <c r="BJ182" s="14" t="s">
        <v>77</v>
      </c>
      <c r="BK182" s="192">
        <f>ROUND(I182*H182,2)</f>
        <v>0</v>
      </c>
      <c r="BL182" s="14" t="s">
        <v>113</v>
      </c>
      <c r="BM182" s="191" t="s">
        <v>269</v>
      </c>
    </row>
    <row r="183" spans="1:65" s="2" customFormat="1" x14ac:dyDescent="0.2">
      <c r="A183" s="31"/>
      <c r="B183" s="32"/>
      <c r="C183" s="33"/>
      <c r="D183" s="193" t="s">
        <v>115</v>
      </c>
      <c r="E183" s="33"/>
      <c r="F183" s="194" t="s">
        <v>270</v>
      </c>
      <c r="G183" s="33"/>
      <c r="H183" s="33"/>
      <c r="I183" s="195"/>
      <c r="J183" s="33"/>
      <c r="K183" s="33"/>
      <c r="L183" s="36"/>
      <c r="M183" s="196"/>
      <c r="N183" s="197"/>
      <c r="O183" s="68"/>
      <c r="P183" s="68"/>
      <c r="Q183" s="68"/>
      <c r="R183" s="68"/>
      <c r="S183" s="68"/>
      <c r="T183" s="69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T183" s="14" t="s">
        <v>115</v>
      </c>
      <c r="AU183" s="14" t="s">
        <v>77</v>
      </c>
    </row>
    <row r="184" spans="1:65" s="2" customFormat="1" ht="14.45" customHeight="1" x14ac:dyDescent="0.2">
      <c r="A184" s="31"/>
      <c r="B184" s="32"/>
      <c r="C184" s="179" t="s">
        <v>271</v>
      </c>
      <c r="D184" s="179" t="s">
        <v>109</v>
      </c>
      <c r="E184" s="180" t="s">
        <v>272</v>
      </c>
      <c r="F184" s="181" t="s">
        <v>273</v>
      </c>
      <c r="G184" s="182" t="s">
        <v>169</v>
      </c>
      <c r="H184" s="183">
        <v>51</v>
      </c>
      <c r="I184" s="184"/>
      <c r="J184" s="185">
        <f>ROUND(I184*H184,2)</f>
        <v>0</v>
      </c>
      <c r="K184" s="186"/>
      <c r="L184" s="36"/>
      <c r="M184" s="187" t="s">
        <v>1</v>
      </c>
      <c r="N184" s="188" t="s">
        <v>37</v>
      </c>
      <c r="O184" s="68"/>
      <c r="P184" s="189">
        <f>O184*H184</f>
        <v>0</v>
      </c>
      <c r="Q184" s="189">
        <v>0</v>
      </c>
      <c r="R184" s="189">
        <f>Q184*H184</f>
        <v>0</v>
      </c>
      <c r="S184" s="189">
        <v>0</v>
      </c>
      <c r="T184" s="190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1" t="s">
        <v>113</v>
      </c>
      <c r="AT184" s="191" t="s">
        <v>109</v>
      </c>
      <c r="AU184" s="191" t="s">
        <v>77</v>
      </c>
      <c r="AY184" s="14" t="s">
        <v>106</v>
      </c>
      <c r="BE184" s="192">
        <f>IF(N184="základní",J184,0)</f>
        <v>0</v>
      </c>
      <c r="BF184" s="192">
        <f>IF(N184="snížená",J184,0)</f>
        <v>0</v>
      </c>
      <c r="BG184" s="192">
        <f>IF(N184="zákl. přenesená",J184,0)</f>
        <v>0</v>
      </c>
      <c r="BH184" s="192">
        <f>IF(N184="sníž. přenesená",J184,0)</f>
        <v>0</v>
      </c>
      <c r="BI184" s="192">
        <f>IF(N184="nulová",J184,0)</f>
        <v>0</v>
      </c>
      <c r="BJ184" s="14" t="s">
        <v>77</v>
      </c>
      <c r="BK184" s="192">
        <f>ROUND(I184*H184,2)</f>
        <v>0</v>
      </c>
      <c r="BL184" s="14" t="s">
        <v>113</v>
      </c>
      <c r="BM184" s="191" t="s">
        <v>274</v>
      </c>
    </row>
    <row r="185" spans="1:65" s="2" customFormat="1" x14ac:dyDescent="0.2">
      <c r="A185" s="31"/>
      <c r="B185" s="32"/>
      <c r="C185" s="33"/>
      <c r="D185" s="193" t="s">
        <v>115</v>
      </c>
      <c r="E185" s="33"/>
      <c r="F185" s="194" t="s">
        <v>275</v>
      </c>
      <c r="G185" s="33"/>
      <c r="H185" s="33"/>
      <c r="I185" s="195"/>
      <c r="J185" s="33"/>
      <c r="K185" s="33"/>
      <c r="L185" s="36"/>
      <c r="M185" s="196"/>
      <c r="N185" s="197"/>
      <c r="O185" s="68"/>
      <c r="P185" s="68"/>
      <c r="Q185" s="68"/>
      <c r="R185" s="68"/>
      <c r="S185" s="68"/>
      <c r="T185" s="69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T185" s="14" t="s">
        <v>115</v>
      </c>
      <c r="AU185" s="14" t="s">
        <v>77</v>
      </c>
    </row>
    <row r="186" spans="1:65" s="2" customFormat="1" ht="14.45" customHeight="1" x14ac:dyDescent="0.2">
      <c r="A186" s="31"/>
      <c r="B186" s="32"/>
      <c r="C186" s="179" t="s">
        <v>276</v>
      </c>
      <c r="D186" s="179" t="s">
        <v>109</v>
      </c>
      <c r="E186" s="180" t="s">
        <v>277</v>
      </c>
      <c r="F186" s="181" t="s">
        <v>278</v>
      </c>
      <c r="G186" s="182" t="s">
        <v>169</v>
      </c>
      <c r="H186" s="183">
        <v>6</v>
      </c>
      <c r="I186" s="184"/>
      <c r="J186" s="185">
        <f>ROUND(I186*H186,2)</f>
        <v>0</v>
      </c>
      <c r="K186" s="186"/>
      <c r="L186" s="36"/>
      <c r="M186" s="187" t="s">
        <v>1</v>
      </c>
      <c r="N186" s="188" t="s">
        <v>37</v>
      </c>
      <c r="O186" s="68"/>
      <c r="P186" s="189">
        <f>O186*H186</f>
        <v>0</v>
      </c>
      <c r="Q186" s="189">
        <v>0</v>
      </c>
      <c r="R186" s="189">
        <f>Q186*H186</f>
        <v>0</v>
      </c>
      <c r="S186" s="189">
        <v>0</v>
      </c>
      <c r="T186" s="190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1" t="s">
        <v>113</v>
      </c>
      <c r="AT186" s="191" t="s">
        <v>109</v>
      </c>
      <c r="AU186" s="191" t="s">
        <v>77</v>
      </c>
      <c r="AY186" s="14" t="s">
        <v>106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4" t="s">
        <v>77</v>
      </c>
      <c r="BK186" s="192">
        <f>ROUND(I186*H186,2)</f>
        <v>0</v>
      </c>
      <c r="BL186" s="14" t="s">
        <v>113</v>
      </c>
      <c r="BM186" s="191" t="s">
        <v>279</v>
      </c>
    </row>
    <row r="187" spans="1:65" s="2" customFormat="1" x14ac:dyDescent="0.2">
      <c r="A187" s="31"/>
      <c r="B187" s="32"/>
      <c r="C187" s="33"/>
      <c r="D187" s="193" t="s">
        <v>115</v>
      </c>
      <c r="E187" s="33"/>
      <c r="F187" s="194" t="s">
        <v>278</v>
      </c>
      <c r="G187" s="33"/>
      <c r="H187" s="33"/>
      <c r="I187" s="195"/>
      <c r="J187" s="33"/>
      <c r="K187" s="33"/>
      <c r="L187" s="36"/>
      <c r="M187" s="196"/>
      <c r="N187" s="197"/>
      <c r="O187" s="68"/>
      <c r="P187" s="68"/>
      <c r="Q187" s="68"/>
      <c r="R187" s="68"/>
      <c r="S187" s="68"/>
      <c r="T187" s="69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T187" s="14" t="s">
        <v>115</v>
      </c>
      <c r="AU187" s="14" t="s">
        <v>77</v>
      </c>
    </row>
    <row r="188" spans="1:65" s="2" customFormat="1" ht="14.45" customHeight="1" x14ac:dyDescent="0.2">
      <c r="A188" s="31"/>
      <c r="B188" s="32"/>
      <c r="C188" s="179" t="s">
        <v>280</v>
      </c>
      <c r="D188" s="179" t="s">
        <v>109</v>
      </c>
      <c r="E188" s="180" t="s">
        <v>281</v>
      </c>
      <c r="F188" s="181" t="s">
        <v>282</v>
      </c>
      <c r="G188" s="182" t="s">
        <v>169</v>
      </c>
      <c r="H188" s="183">
        <v>37</v>
      </c>
      <c r="I188" s="184"/>
      <c r="J188" s="185">
        <f>ROUND(I188*H188,2)</f>
        <v>0</v>
      </c>
      <c r="K188" s="186"/>
      <c r="L188" s="36"/>
      <c r="M188" s="187" t="s">
        <v>1</v>
      </c>
      <c r="N188" s="188" t="s">
        <v>37</v>
      </c>
      <c r="O188" s="68"/>
      <c r="P188" s="189">
        <f>O188*H188</f>
        <v>0</v>
      </c>
      <c r="Q188" s="189">
        <v>0</v>
      </c>
      <c r="R188" s="189">
        <f>Q188*H188</f>
        <v>0</v>
      </c>
      <c r="S188" s="189">
        <v>0</v>
      </c>
      <c r="T188" s="190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1" t="s">
        <v>113</v>
      </c>
      <c r="AT188" s="191" t="s">
        <v>109</v>
      </c>
      <c r="AU188" s="191" t="s">
        <v>77</v>
      </c>
      <c r="AY188" s="14" t="s">
        <v>106</v>
      </c>
      <c r="BE188" s="192">
        <f>IF(N188="základní",J188,0)</f>
        <v>0</v>
      </c>
      <c r="BF188" s="192">
        <f>IF(N188="snížená",J188,0)</f>
        <v>0</v>
      </c>
      <c r="BG188" s="192">
        <f>IF(N188="zákl. přenesená",J188,0)</f>
        <v>0</v>
      </c>
      <c r="BH188" s="192">
        <f>IF(N188="sníž. přenesená",J188,0)</f>
        <v>0</v>
      </c>
      <c r="BI188" s="192">
        <f>IF(N188="nulová",J188,0)</f>
        <v>0</v>
      </c>
      <c r="BJ188" s="14" t="s">
        <v>77</v>
      </c>
      <c r="BK188" s="192">
        <f>ROUND(I188*H188,2)</f>
        <v>0</v>
      </c>
      <c r="BL188" s="14" t="s">
        <v>113</v>
      </c>
      <c r="BM188" s="191" t="s">
        <v>283</v>
      </c>
    </row>
    <row r="189" spans="1:65" s="2" customFormat="1" x14ac:dyDescent="0.2">
      <c r="A189" s="31"/>
      <c r="B189" s="32"/>
      <c r="C189" s="33"/>
      <c r="D189" s="193" t="s">
        <v>115</v>
      </c>
      <c r="E189" s="33"/>
      <c r="F189" s="194" t="s">
        <v>282</v>
      </c>
      <c r="G189" s="33"/>
      <c r="H189" s="33"/>
      <c r="I189" s="195"/>
      <c r="J189" s="33"/>
      <c r="K189" s="33"/>
      <c r="L189" s="36"/>
      <c r="M189" s="196"/>
      <c r="N189" s="197"/>
      <c r="O189" s="68"/>
      <c r="P189" s="68"/>
      <c r="Q189" s="68"/>
      <c r="R189" s="68"/>
      <c r="S189" s="68"/>
      <c r="T189" s="69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T189" s="14" t="s">
        <v>115</v>
      </c>
      <c r="AU189" s="14" t="s">
        <v>77</v>
      </c>
    </row>
    <row r="190" spans="1:65" s="12" customFormat="1" ht="22.9" customHeight="1" x14ac:dyDescent="0.2">
      <c r="B190" s="163"/>
      <c r="C190" s="164"/>
      <c r="D190" s="165" t="s">
        <v>71</v>
      </c>
      <c r="E190" s="177" t="s">
        <v>284</v>
      </c>
      <c r="F190" s="177" t="s">
        <v>285</v>
      </c>
      <c r="G190" s="164"/>
      <c r="H190" s="164"/>
      <c r="I190" s="167"/>
      <c r="J190" s="178">
        <f>BK190</f>
        <v>0</v>
      </c>
      <c r="K190" s="164"/>
      <c r="L190" s="169"/>
      <c r="M190" s="170"/>
      <c r="N190" s="171"/>
      <c r="O190" s="171"/>
      <c r="P190" s="172">
        <f>SUM(P191:P193)</f>
        <v>0</v>
      </c>
      <c r="Q190" s="171"/>
      <c r="R190" s="172">
        <f>SUM(R191:R193)</f>
        <v>0</v>
      </c>
      <c r="S190" s="171"/>
      <c r="T190" s="173">
        <f>SUM(T191:T193)</f>
        <v>0</v>
      </c>
      <c r="AR190" s="174" t="s">
        <v>113</v>
      </c>
      <c r="AT190" s="175" t="s">
        <v>71</v>
      </c>
      <c r="AU190" s="175" t="s">
        <v>77</v>
      </c>
      <c r="AY190" s="174" t="s">
        <v>106</v>
      </c>
      <c r="BK190" s="176">
        <f>SUM(BK191:BK193)</f>
        <v>0</v>
      </c>
    </row>
    <row r="191" spans="1:65" s="2" customFormat="1" ht="14.45" customHeight="1" x14ac:dyDescent="0.2">
      <c r="A191" s="31"/>
      <c r="B191" s="32"/>
      <c r="C191" s="179" t="s">
        <v>286</v>
      </c>
      <c r="D191" s="179" t="s">
        <v>109</v>
      </c>
      <c r="E191" s="180" t="s">
        <v>287</v>
      </c>
      <c r="F191" s="181" t="s">
        <v>288</v>
      </c>
      <c r="G191" s="182" t="s">
        <v>169</v>
      </c>
      <c r="H191" s="183">
        <v>45</v>
      </c>
      <c r="I191" s="184"/>
      <c r="J191" s="185">
        <f>ROUND(I191*H191,2)</f>
        <v>0</v>
      </c>
      <c r="K191" s="186"/>
      <c r="L191" s="36"/>
      <c r="M191" s="187" t="s">
        <v>1</v>
      </c>
      <c r="N191" s="188" t="s">
        <v>37</v>
      </c>
      <c r="O191" s="68"/>
      <c r="P191" s="189">
        <f>O191*H191</f>
        <v>0</v>
      </c>
      <c r="Q191" s="189">
        <v>0</v>
      </c>
      <c r="R191" s="189">
        <f>Q191*H191</f>
        <v>0</v>
      </c>
      <c r="S191" s="189">
        <v>0</v>
      </c>
      <c r="T191" s="190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1" t="s">
        <v>226</v>
      </c>
      <c r="AT191" s="191" t="s">
        <v>109</v>
      </c>
      <c r="AU191" s="191" t="s">
        <v>79</v>
      </c>
      <c r="AY191" s="14" t="s">
        <v>106</v>
      </c>
      <c r="BE191" s="192">
        <f>IF(N191="základní",J191,0)</f>
        <v>0</v>
      </c>
      <c r="BF191" s="192">
        <f>IF(N191="snížená",J191,0)</f>
        <v>0</v>
      </c>
      <c r="BG191" s="192">
        <f>IF(N191="zákl. přenesená",J191,0)</f>
        <v>0</v>
      </c>
      <c r="BH191" s="192">
        <f>IF(N191="sníž. přenesená",J191,0)</f>
        <v>0</v>
      </c>
      <c r="BI191" s="192">
        <f>IF(N191="nulová",J191,0)</f>
        <v>0</v>
      </c>
      <c r="BJ191" s="14" t="s">
        <v>77</v>
      </c>
      <c r="BK191" s="192">
        <f>ROUND(I191*H191,2)</f>
        <v>0</v>
      </c>
      <c r="BL191" s="14" t="s">
        <v>226</v>
      </c>
      <c r="BM191" s="191" t="s">
        <v>289</v>
      </c>
    </row>
    <row r="192" spans="1:65" s="2" customFormat="1" x14ac:dyDescent="0.2">
      <c r="A192" s="31"/>
      <c r="B192" s="32"/>
      <c r="C192" s="33"/>
      <c r="D192" s="193" t="s">
        <v>115</v>
      </c>
      <c r="E192" s="33"/>
      <c r="F192" s="194" t="s">
        <v>288</v>
      </c>
      <c r="G192" s="33"/>
      <c r="H192" s="33"/>
      <c r="I192" s="195"/>
      <c r="J192" s="33"/>
      <c r="K192" s="33"/>
      <c r="L192" s="36"/>
      <c r="M192" s="196"/>
      <c r="N192" s="197"/>
      <c r="O192" s="68"/>
      <c r="P192" s="68"/>
      <c r="Q192" s="68"/>
      <c r="R192" s="68"/>
      <c r="S192" s="68"/>
      <c r="T192" s="69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T192" s="14" t="s">
        <v>115</v>
      </c>
      <c r="AU192" s="14" t="s">
        <v>79</v>
      </c>
    </row>
    <row r="193" spans="1:65" s="2" customFormat="1" ht="14.45" customHeight="1" x14ac:dyDescent="0.2">
      <c r="A193" s="31"/>
      <c r="B193" s="32"/>
      <c r="C193" s="179" t="s">
        <v>290</v>
      </c>
      <c r="D193" s="179" t="s">
        <v>109</v>
      </c>
      <c r="E193" s="180" t="s">
        <v>291</v>
      </c>
      <c r="F193" s="181" t="s">
        <v>292</v>
      </c>
      <c r="G193" s="182" t="s">
        <v>268</v>
      </c>
      <c r="H193" s="183">
        <v>900</v>
      </c>
      <c r="I193" s="184"/>
      <c r="J193" s="185">
        <f>ROUND(I193*H193,2)</f>
        <v>0</v>
      </c>
      <c r="K193" s="186"/>
      <c r="L193" s="36"/>
      <c r="M193" s="209" t="s">
        <v>1</v>
      </c>
      <c r="N193" s="210" t="s">
        <v>37</v>
      </c>
      <c r="O193" s="211"/>
      <c r="P193" s="212">
        <f>O193*H193</f>
        <v>0</v>
      </c>
      <c r="Q193" s="212">
        <v>0</v>
      </c>
      <c r="R193" s="212">
        <f>Q193*H193</f>
        <v>0</v>
      </c>
      <c r="S193" s="212">
        <v>0</v>
      </c>
      <c r="T193" s="213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1" t="s">
        <v>226</v>
      </c>
      <c r="AT193" s="191" t="s">
        <v>109</v>
      </c>
      <c r="AU193" s="191" t="s">
        <v>79</v>
      </c>
      <c r="AY193" s="14" t="s">
        <v>106</v>
      </c>
      <c r="BE193" s="192">
        <f>IF(N193="základní",J193,0)</f>
        <v>0</v>
      </c>
      <c r="BF193" s="192">
        <f>IF(N193="snížená",J193,0)</f>
        <v>0</v>
      </c>
      <c r="BG193" s="192">
        <f>IF(N193="zákl. přenesená",J193,0)</f>
        <v>0</v>
      </c>
      <c r="BH193" s="192">
        <f>IF(N193="sníž. přenesená",J193,0)</f>
        <v>0</v>
      </c>
      <c r="BI193" s="192">
        <f>IF(N193="nulová",J193,0)</f>
        <v>0</v>
      </c>
      <c r="BJ193" s="14" t="s">
        <v>77</v>
      </c>
      <c r="BK193" s="192">
        <f>ROUND(I193*H193,2)</f>
        <v>0</v>
      </c>
      <c r="BL193" s="14" t="s">
        <v>226</v>
      </c>
      <c r="BM193" s="191" t="s">
        <v>293</v>
      </c>
    </row>
    <row r="194" spans="1:65" s="2" customFormat="1" ht="6.95" customHeight="1" x14ac:dyDescent="0.2">
      <c r="A194" s="31"/>
      <c r="B194" s="51"/>
      <c r="C194" s="52"/>
      <c r="D194" s="52"/>
      <c r="E194" s="52"/>
      <c r="F194" s="52"/>
      <c r="G194" s="52"/>
      <c r="H194" s="52"/>
      <c r="I194" s="52"/>
      <c r="J194" s="52"/>
      <c r="K194" s="52"/>
      <c r="L194" s="36"/>
      <c r="M194" s="31"/>
      <c r="O194" s="31"/>
      <c r="P194" s="31"/>
      <c r="Q194" s="31"/>
      <c r="R194" s="31"/>
      <c r="S194" s="31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</row>
  </sheetData>
  <sheetProtection algorithmName="SHA-512" hashValue="qOx71lSLvMuKYsyszPIxnohc0q1pFaeGorEsCVb9SkLBGDGuSsXNl3pEeWbqYWZ9IjtaaWvCoaT/UYv/2CmIaw==" saltValue="22f2m+wmBumAKAt9FcAMlzXNIGOAnWY//2/vOLVteksC6NAKGyBgCIVAu5sXvpycMrxPoWVPQ2RtPEQwWVVZZw==" spinCount="100000" sheet="1" objects="1" scenarios="1" formatColumns="0" formatRows="0" autoFilter="0"/>
  <autoFilter ref="C116:K193"/>
  <mergeCells count="6">
    <mergeCell ref="E109:H109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Zadání</vt:lpstr>
      <vt:lpstr>Rekapitulace stavby</vt:lpstr>
      <vt:lpstr>2021-21 - Zimní údržba a ...</vt:lpstr>
      <vt:lpstr>'2021-21 - Zimní údržba a ...'!Názvy_tisku</vt:lpstr>
      <vt:lpstr>'Rekapitulace stavby'!Názvy_tisku</vt:lpstr>
      <vt:lpstr>'2021-21 - Zimní údržba a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Teplá Lucie</dc:creator>
  <cp:lastModifiedBy>Skutilová Lena, Ing.</cp:lastModifiedBy>
  <dcterms:created xsi:type="dcterms:W3CDTF">2020-12-18T10:34:30Z</dcterms:created>
  <dcterms:modified xsi:type="dcterms:W3CDTF">2021-01-05T09:24:51Z</dcterms:modified>
</cp:coreProperties>
</file>